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692" documentId="120_S{2AC9BD13-BADA-5192-A53E-5A8FF88502F6}" xr6:coauthVersionLast="47" xr6:coauthVersionMax="47" xr10:uidLastSave="{B1A9D798-80DD-45C5-9AEC-A56E6A25E771}"/>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D5" i="3"/>
  <c r="D3" i="3"/>
  <c r="D4" i="3"/>
  <c r="I2" i="9"/>
  <c r="B2" i="9"/>
  <c r="B3" i="9"/>
  <c r="B4" i="9"/>
  <c r="B5" i="9"/>
  <c r="G3" i="9"/>
  <c r="L3" i="4"/>
  <c r="L4" i="4"/>
  <c r="L5" i="4"/>
  <c r="L6" i="4"/>
  <c r="L7" i="4"/>
  <c r="L8" i="4"/>
  <c r="L9" i="4"/>
  <c r="L10" i="4"/>
  <c r="L11" i="4"/>
  <c r="L12" i="4"/>
  <c r="L13" i="4"/>
  <c r="L14" i="4"/>
  <c r="L15" i="4"/>
  <c r="L16" i="4"/>
  <c r="L17" i="4"/>
  <c r="L18" i="4"/>
  <c r="L19" i="4"/>
  <c r="L20" i="4"/>
  <c r="L21" i="4"/>
  <c r="L22" i="4"/>
  <c r="L23" i="4"/>
  <c r="L24" i="4"/>
  <c r="L25" i="4"/>
  <c r="L26" i="4"/>
  <c r="L27" i="4"/>
  <c r="L28" i="4"/>
  <c r="L29" i="4"/>
  <c r="L30" i="4"/>
  <c r="I3" i="4"/>
  <c r="J3" i="4"/>
  <c r="I4" i="4"/>
  <c r="J4" i="4"/>
  <c r="I5" i="4"/>
  <c r="J5" i="4"/>
  <c r="I6" i="4"/>
  <c r="J6" i="4"/>
  <c r="I7" i="4"/>
  <c r="J7" i="4"/>
  <c r="I8" i="4"/>
  <c r="J8" i="4"/>
  <c r="I9" i="4"/>
  <c r="J9" i="4"/>
  <c r="I10" i="4"/>
  <c r="J10" i="4"/>
  <c r="I11" i="4"/>
  <c r="J11" i="4"/>
  <c r="I12" i="4"/>
  <c r="J12" i="4"/>
  <c r="I13" i="4"/>
  <c r="J13" i="4"/>
  <c r="I14" i="4"/>
  <c r="J14" i="4"/>
  <c r="I15" i="4"/>
  <c r="J15" i="4"/>
  <c r="I16" i="4"/>
  <c r="J16" i="4"/>
  <c r="I17" i="4"/>
  <c r="J17" i="4"/>
  <c r="I3" i="9"/>
  <c r="I4" i="9"/>
  <c r="I5" i="9"/>
  <c r="G4" i="9"/>
  <c r="G5" i="9"/>
  <c r="L2" i="9"/>
  <c r="L3" i="9"/>
  <c r="L4" i="9"/>
  <c r="L5" i="9"/>
  <c r="J2" i="9"/>
  <c r="J3" i="9"/>
  <c r="J4" i="9"/>
  <c r="J5" i="9"/>
  <c r="G6" i="9"/>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I7" i="9"/>
  <c r="B10"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6" i="9"/>
  <c r="I6" i="9"/>
  <c r="J6" i="9"/>
  <c r="L6" i="9"/>
  <c r="B7" i="9"/>
  <c r="G7" i="9"/>
  <c r="J7" i="9"/>
  <c r="L7" i="9"/>
  <c r="B8" i="9"/>
  <c r="G8" i="9"/>
  <c r="I8" i="9"/>
  <c r="J8" i="9"/>
  <c r="L8" i="9"/>
  <c r="B9" i="9"/>
  <c r="G9" i="9"/>
  <c r="I9" i="9"/>
  <c r="J9" i="9"/>
  <c r="L9" i="9"/>
  <c r="G10" i="9"/>
  <c r="I10" i="9"/>
  <c r="J10" i="9"/>
  <c r="L10" i="9"/>
  <c r="B11" i="9"/>
  <c r="G11" i="9"/>
  <c r="I11" i="9"/>
  <c r="J11" i="9"/>
  <c r="L11" i="9"/>
  <c r="B12" i="9"/>
  <c r="G12" i="9"/>
  <c r="I12" i="9"/>
  <c r="J12" i="9"/>
  <c r="L12" i="9"/>
  <c r="D7" i="3"/>
  <c r="D8" i="3"/>
  <c r="D9" i="3"/>
  <c r="D11" i="3"/>
  <c r="D12" i="3"/>
  <c r="D13" i="3"/>
  <c r="D14" i="3"/>
  <c r="D15" i="3"/>
  <c r="D16" i="3"/>
  <c r="D17"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L6" i="5"/>
  <c r="L7" i="5"/>
  <c r="L8" i="5"/>
  <c r="L9" i="5"/>
  <c r="L10" i="5"/>
  <c r="L11" i="5"/>
  <c r="J6" i="5"/>
  <c r="J7" i="5"/>
  <c r="J8" i="5"/>
  <c r="J9" i="5"/>
  <c r="J10" i="5"/>
  <c r="J11" i="5"/>
  <c r="I6" i="5"/>
  <c r="I7" i="5"/>
  <c r="I8" i="5"/>
  <c r="I9" i="5"/>
  <c r="I10" i="5"/>
  <c r="I11" i="5"/>
  <c r="B6" i="5"/>
  <c r="B7" i="5"/>
  <c r="B8" i="5"/>
  <c r="B9" i="5"/>
  <c r="B10" i="5"/>
  <c r="B11" i="5"/>
  <c r="G5" i="5"/>
  <c r="B3" i="4"/>
  <c r="G3" i="4"/>
  <c r="B4" i="4"/>
  <c r="G4" i="4"/>
  <c r="B5" i="4"/>
  <c r="G5" i="4"/>
  <c r="B6" i="4"/>
  <c r="G6" i="4"/>
  <c r="B7" i="4"/>
  <c r="G7" i="4"/>
  <c r="B8" i="4"/>
  <c r="G8" i="4"/>
  <c r="B9" i="4"/>
  <c r="G9" i="4"/>
  <c r="B10" i="4"/>
  <c r="G10" i="4"/>
  <c r="B11" i="4"/>
  <c r="G11" i="4"/>
  <c r="B12" i="4"/>
  <c r="G12" i="4"/>
  <c r="B13" i="4"/>
  <c r="G13" i="4"/>
  <c r="B14" i="4"/>
  <c r="G14" i="4"/>
  <c r="B15" i="4"/>
  <c r="G15" i="4"/>
  <c r="B16" i="4"/>
  <c r="G16" i="4"/>
  <c r="B17" i="4"/>
  <c r="G17" i="4"/>
  <c r="B18" i="4"/>
  <c r="G18" i="4"/>
  <c r="I18" i="4"/>
  <c r="J18" i="4"/>
  <c r="B19" i="4"/>
  <c r="G19" i="4"/>
  <c r="I19" i="4"/>
  <c r="J19" i="4"/>
  <c r="B20" i="4"/>
  <c r="G20" i="4"/>
  <c r="I20" i="4"/>
  <c r="J20" i="4"/>
  <c r="B21" i="4"/>
  <c r="G21" i="4"/>
  <c r="I21" i="4"/>
  <c r="J21" i="4"/>
  <c r="B22" i="4"/>
  <c r="G22" i="4"/>
  <c r="I22" i="4"/>
  <c r="J22" i="4"/>
  <c r="B23" i="4"/>
  <c r="G23" i="4"/>
  <c r="I23" i="4"/>
  <c r="J23" i="4"/>
  <c r="B24" i="4"/>
  <c r="G24" i="4"/>
  <c r="I24" i="4"/>
  <c r="J24" i="4"/>
  <c r="B25" i="4"/>
  <c r="G25" i="4"/>
  <c r="I25" i="4"/>
  <c r="J25" i="4"/>
  <c r="B26" i="4"/>
  <c r="G26" i="4"/>
  <c r="I26" i="4"/>
  <c r="J26" i="4"/>
  <c r="B27" i="4"/>
  <c r="G27" i="4"/>
  <c r="I27" i="4"/>
  <c r="J27" i="4"/>
  <c r="B28" i="4"/>
  <c r="G28" i="4"/>
  <c r="I28" i="4"/>
  <c r="J28" i="4"/>
  <c r="B29" i="4"/>
  <c r="G29" i="4"/>
  <c r="I29" i="4"/>
  <c r="J29" i="4"/>
  <c r="B30" i="4"/>
  <c r="G30" i="4"/>
  <c r="I30" i="4"/>
  <c r="J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<sst xmlns="http://schemas.openxmlformats.org/spreadsheetml/2006/main" count="180282" uniqueCount="39126">
  <si>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</si>
  <si>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</si>
  <si>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</si>
  <si>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</si>
  <si>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</si>
  <si>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</si>
  <si>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</si>
  <si>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</si>
  <si>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</si>
  <si>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</si>
  <si>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</si>
  <si>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</si>
  <si>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</si>
  <si>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</si>
  <si>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</si>
  <si>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</si>
  <si>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</si>
  <si>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</si>
  <si>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</si>
  <si>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</si>
  <si>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</si>
  <si>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</si>
  <si>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</si>
  <si>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</si>
  <si>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</si>
  <si>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</si>
  <si>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</si>
  <si>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</si>
  <si>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</si>
  <si>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</si>
  <si>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</si>
  <si>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</si>
  <si>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</si>
  <si>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</si>
  <si>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</si>
  <si>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</si>
  <si>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</si>
  <si>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</si>
  <si>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</si>
  <si>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</si>
  <si>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</si>
  <si>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</si>
  <si>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</si>
  <si>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</si>
  <si>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</si>
  <si>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</si>
  <si>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</si>
  <si>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</si>
  <si>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</si>
  <si>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</si>
  <si>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</si>
  <si>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</si>
  <si>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</si>
  <si>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</si>
  <si>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</si>
  <si>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</si>
  <si>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</si>
  <si>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</si>
  <si>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</si>
  <si>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</si>
  <si>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</si>
  <si>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</si>
  <si>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</si>
  <si>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</si>
  <si>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</si>
  <si>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</si>
  <si>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</si>
  <si>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</si>
  <si>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</si>
  <si>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</si>
  <si>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</si>
  <si>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</si>
  <si>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</si>
  <si>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</si>
  <si>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</si>
  <si>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</si>
  <si>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</si>
  <si>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</si>
  <si>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</si>
  <si>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</si>
  <si>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</si>
  <si>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</si>
  <si>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</si>
  <si>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</si>
  <si>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</si>
  <si>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</si>
  <si>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</si>
  <si>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</si>
  <si>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</si>
  <si>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</si>
  <si>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</si>
  <si>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</si>
  <si>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</si>
  <si>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</si>
  <si>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</si>
  <si>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</si>
  <si>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</si>
  <si>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</si>
  <si>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</si>
  <si>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</si>
  <si>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</si>
  <si>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</si>
  <si>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</si>
  <si>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</si>
  <si>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</si>
  <si>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</si>
  <si>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</si>
  <si>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</si>
  <si>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</si>
  <si>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</si>
  <si>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</si>
  <si>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</si>
  <si>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</si>
  <si>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</si>
  <si>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</si>
  <si>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</si>
  <si>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</si>
  <si>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</si>
  <si>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</si>
  <si>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</si>
  <si>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</si>
  <si>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</si>
  <si>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</si>
  <si>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</si>
  <si>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</si>
  <si>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</si>
  <si>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</si>
  <si>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</si>
  <si>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</si>
  <si>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</si>
  <si>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</si>
  <si>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</si>
  <si>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</si>
  <si>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</si>
  <si>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</si>
  <si>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</si>
  <si>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</si>
  <si>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</si>
  <si>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</si>
  <si>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</si>
  <si>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</si>
  <si>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</si>
  <si>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</si>
  <si>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</si>
  <si>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</si>
  <si>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</si>
  <si>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</si>
  <si>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</si>
  <si>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</si>
  <si>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</si>
  <si>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</si>
  <si>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</si>
  <si>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</si>
  <si>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</si>
  <si>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</si>
  <si>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</si>
  <si>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</si>
  <si>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</si>
  <si>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</si>
  <si>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</si>
  <si>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</si>
  <si>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</si>
  <si>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</si>
  <si>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</si>
  <si>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</si>
  <si>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</si>
  <si>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</si>
  <si>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</si>
  <si>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</si>
  <si>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</si>
  <si>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</si>
  <si>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</si>
  <si>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</si>
  <si>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</si>
  <si>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</si>
  <si>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</si>
  <si>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</si>
  <si>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</si>
  <si>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</si>
  <si>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</si>
  <si>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</si>
  <si>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</si>
  <si>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</si>
  <si>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</si>
  <si>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</si>
  <si>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</si>
  <si>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</si>
  <si>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</si>
  <si>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</si>
  <si>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</si>
  <si>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</si>
  <si>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</si>
  <si>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</si>
  <si>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</si>
  <si>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</si>
  <si>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</si>
  <si>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</si>
  <si>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</si>
  <si>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</si>
  <si>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</si>
  <si>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</si>
  <si>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</si>
  <si>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</si>
  <si>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</si>
  <si>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</si>
  <si>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</si>
  <si>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</si>
  <si>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</si>
  <si>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</si>
  <si>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</si>
  <si>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</si>
  <si>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</si>
  <si>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</si>
  <si>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</si>
  <si>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</si>
  <si>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</si>
  <si>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</si>
  <si>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</si>
  <si>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</si>
  <si>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</si>
  <si>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</si>
  <si>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</si>
  <si>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</si>
  <si>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</si>
  <si>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</si>
  <si>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</si>
  <si>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</si>
  <si>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</si>
  <si>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</si>
  <si>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</si>
  <si>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</si>
  <si>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</si>
  <si>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</si>
  <si>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</si>
  <si>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</si>
  <si>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</si>
  <si>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</si>
  <si>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</si>
  <si>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</si>
  <si>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</si>
  <si>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</si>
  <si>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</si>
  <si>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</si>
  <si>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</si>
  <si>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</si>
  <si>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</si>
  <si>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</si>
  <si>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</si>
  <si>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</si>
  <si>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</si>
  <si>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</si>
  <si>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</si>
  <si>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</si>
  <si>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</si>
  <si>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</si>
  <si>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</si>
  <si>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</si>
  <si>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</si>
  <si>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</si>
  <si>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</si>
  <si>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</si>
  <si>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</si>
  <si>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</si>
  <si>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</si>
  <si>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</si>
  <si>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</si>
  <si>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</si>
  <si>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</si>
  <si>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</si>
  <si>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</si>
  <si>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</si>
  <si>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</si>
  <si>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</si>
  <si>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</si>
  <si>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</si>
  <si>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</si>
  <si>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</si>
  <si>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</si>
  <si>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</si>
  <si>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</si>
  <si>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</si>
  <si>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</si>
  <si>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</si>
  <si>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</si>
  <si>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</si>
  <si>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</si>
  <si>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</si>
  <si>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</si>
  <si>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</si>
  <si>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</si>
  <si>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</si>
  <si>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</si>
  <si>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</si>
  <si>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</si>
  <si>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</si>
  <si>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</si>
  <si>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</si>
  <si>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</si>
  <si>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</si>
  <si>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</si>
  <si>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</si>
  <si>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</si>
  <si>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</si>
  <si>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</si>
  <si>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</si>
  <si>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</si>
  <si>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</si>
  <si>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</si>
  <si>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</si>
  <si>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</si>
  <si>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</si>
  <si>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</si>
  <si>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</si>
  <si>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</si>
  <si>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</si>
  <si>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</si>
  <si>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</si>
  <si>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</si>
  <si>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</si>
  <si>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</si>
  <si>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</si>
  <si>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</si>
  <si>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</si>
  <si>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</si>
  <si>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</si>
  <si>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</si>
  <si>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</si>
  <si>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</si>
  <si>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</si>
  <si>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</si>
  <si>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</si>
  <si>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</si>
  <si>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</si>
  <si>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</si>
  <si>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</si>
  <si>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</si>
  <si>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</si>
  <si>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</si>
  <si>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</si>
  <si>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</si>
  <si>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</si>
  <si>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</si>
  <si>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</si>
  <si>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</si>
  <si>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</si>
  <si>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</si>
  <si>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</si>
  <si>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</si>
  <si>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</si>
  <si>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</si>
  <si>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</si>
  <si>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</si>
  <si>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</si>
  <si>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</si>
  <si>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</si>
  <si>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</si>
  <si>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</si>
  <si>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</si>
  <si>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</si>
  <si>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</si>
  <si>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</si>
  <si>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</si>
  <si>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</si>
  <si>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</si>
  <si>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</si>
  <si>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</si>
  <si>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</si>
  <si>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</si>
  <si>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</si>
  <si>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</si>
  <si>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</si>
  <si>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</si>
  <si>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</si>
  <si>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</si>
  <si>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</si>
  <si>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</si>
  <si>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</si>
  <si>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</si>
  <si>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</si>
  <si>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</si>
  <si>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</si>
  <si>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</si>
  <si>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</si>
  <si>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</si>
  <si>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</si>
  <si>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</si>
  <si>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</si>
  <si>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</si>
  <si>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</si>
  <si>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</si>
  <si>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</si>
  <si>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</si>
  <si>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</si>
  <si>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</si>
  <si>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</si>
  <si>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</si>
  <si>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</si>
  <si>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</si>
  <si>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</si>
  <si>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</si>
  <si>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</si>
  <si>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</si>
  <si>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</si>
  <si>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</si>
  <si>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</si>
  <si>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</si>
  <si>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</si>
  <si>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</si>
  <si>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</si>
  <si>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</si>
  <si>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</si>
  <si>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</si>
  <si>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</si>
  <si>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</si>
  <si>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</si>
  <si>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</si>
  <si>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</si>
  <si>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</si>
  <si>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</si>
  <si>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</si>
  <si>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</si>
  <si>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</si>
  <si>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</si>
  <si>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</si>
  <si>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</si>
  <si>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</si>
  <si>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</si>
  <si>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</si>
  <si>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</si>
  <si>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</si>
  <si>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</si>
  <si>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</si>
  <si>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</si>
  <si>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</si>
  <si>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</si>
  <si>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</si>
  <si>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</si>
  <si>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</si>
  <si>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</si>
  <si>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</si>
  <si>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</si>
  <si>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</si>
  <si>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</si>
  <si>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</si>
  <si>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</si>
  <si>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</si>
  <si>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</si>
  <si>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</si>
  <si>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</si>
  <si>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</si>
  <si>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</si>
  <si>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</si>
  <si>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</si>
  <si>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</si>
  <si>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</si>
  <si>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</si>
  <si>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</si>
  <si>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</si>
  <si>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</si>
  <si>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</si>
  <si>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</si>
  <si>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</si>
  <si>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</si>
  <si>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</si>
  <si>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</si>
  <si>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</si>
  <si>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</si>
  <si>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</si>
  <si>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</si>
  <si>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</si>
  <si>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</si>
  <si>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</si>
  <si>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</si>
  <si>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</si>
  <si>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</si>
  <si>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</si>
  <si>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</si>
  <si>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</si>
  <si>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</si>
  <si>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</si>
  <si>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</si>
  <si>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</si>
  <si>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</si>
  <si>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</si>
  <si>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</si>
  <si>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</si>
  <si>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</si>
  <si>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</si>
  <si>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</si>
  <si>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</si>
  <si>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</si>
  <si>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</si>
  <si>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</si>
  <si>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</si>
  <si>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</si>
  <si>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</si>
  <si>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</si>
  <si>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</si>
  <si>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</si>
  <si>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</si>
  <si>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</si>
  <si>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</si>
  <si>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</si>
  <si>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</si>
  <si>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</si>
  <si>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</si>
  <si>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</si>
  <si>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</si>
  <si>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</si>
  <si>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</si>
  <si>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</si>
  <si>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</si>
  <si>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</si>
  <si>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</si>
  <si>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</si>
  <si>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</si>
  <si>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</si>
  <si>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</si>
  <si>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</si>
  <si>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</si>
  <si>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</si>
  <si>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</si>
  <si>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</si>
  <si>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</si>
  <si>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</si>
  <si>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</si>
  <si>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</si>
  <si>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</si>
  <si>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</si>
  <si>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</si>
  <si>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</si>
  <si>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</si>
  <si>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</si>
  <si>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</si>
  <si>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</si>
  <si>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</si>
  <si>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</si>
  <si>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</si>
  <si>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</si>
  <si>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</si>
  <si>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</si>
  <si>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</si>
  <si>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</si>
  <si>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</si>
  <si>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</si>
  <si>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</si>
  <si>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</si>
  <si>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</si>
  <si>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</si>
  <si>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</si>
  <si>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</si>
  <si>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</si>
  <si>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</si>
  <si>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</si>
  <si>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</si>
  <si>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</si>
  <si>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</si>
  <si>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</si>
  <si>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</si>
  <si>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</si>
  <si>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</si>
  <si>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</si>
  <si>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</si>
  <si>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</si>
  <si>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</si>
  <si>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</si>
  <si>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</si>
  <si>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</si>
  <si>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</si>
  <si>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</si>
  <si>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</si>
  <si>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</si>
  <si>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</si>
  <si>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</si>
  <si>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</si>
  <si>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</si>
  <si>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</si>
  <si>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</si>
  <si>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</si>
  <si>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</si>
  <si>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</si>
  <si>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</si>
  <si>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</si>
  <si>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</si>
  <si>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</si>
  <si>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</si>
  <si>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</si>
  <si>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</si>
  <si>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</si>
  <si>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</si>
  <si>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</si>
  <si>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</si>
  <si>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</si>
  <si>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</si>
  <si>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</si>
  <si>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</si>
  <si>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</si>
  <si>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</si>
  <si>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</si>
  <si>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</si>
  <si>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</si>
  <si>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</si>
  <si>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</si>
  <si>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</si>
  <si>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</si>
  <si>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</si>
  <si>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</si>
  <si>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</si>
  <si>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</si>
  <si>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</si>
  <si>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</si>
  <si>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</si>
  <si>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</si>
  <si>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</si>
  <si>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</si>
  <si>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</si>
  <si>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</si>
  <si>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</si>
  <si>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</si>
  <si>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</si>
  <si>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</si>
  <si>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</si>
  <si>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</si>
  <si>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</si>
  <si>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</si>
  <si>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</si>
  <si>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</si>
  <si>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</si>
  <si>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</si>
  <si>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</si>
  <si>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</si>
  <si>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</si>
  <si>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</si>
  <si>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</si>
  <si>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</si>
  <si>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</si>
  <si>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</si>
  <si>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</si>
  <si>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</si>
  <si>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</si>
  <si>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</si>
  <si>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</si>
  <si>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</si>
  <si>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</si>
  <si>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</si>
  <si>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</si>
  <si>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</si>
  <si>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</si>
  <si>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</si>
  <si>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</si>
  <si>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</si>
  <si>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</si>
  <si>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</si>
  <si>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</si>
  <si>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</si>
  <si>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</si>
  <si>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</si>
  <si>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</si>
  <si>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</si>
  <si>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</si>
  <si>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</si>
  <si>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</si>
  <si>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</si>
  <si>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</si>
  <si>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</si>
  <si>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</si>
  <si>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</si>
  <si>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</si>
  <si>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</si>
  <si>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</si>
  <si>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</si>
  <si>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</si>
  <si>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</si>
  <si>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</si>
  <si>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</si>
  <si>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</si>
  <si>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</si>
  <si>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</si>
  <si>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</si>
  <si>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</si>
  <si>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</si>
  <si>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</si>
  <si>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</si>
  <si>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</si>
  <si>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</si>
  <si>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</si>
  <si>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</si>
  <si>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</si>
  <si>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</si>
  <si>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</si>
  <si>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</si>
  <si>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</si>
  <si>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</si>
  <si>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</si>
  <si>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</si>
  <si>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</si>
  <si>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</si>
  <si>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</si>
  <si>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</si>
  <si>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</si>
  <si>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</si>
  <si>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</si>
  <si>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</si>
  <si>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</si>
  <si>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</si>
  <si>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</si>
  <si>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</si>
  <si>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</si>
  <si>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</si>
  <si>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</si>
  <si>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</si>
  <si>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</si>
  <si>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</si>
  <si>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</si>
  <si>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</si>
  <si>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</si>
  <si>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</si>
  <si>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</si>
  <si>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</si>
  <si>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</si>
  <si>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</si>
  <si>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</si>
  <si>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</si>
  <si>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</si>
  <si>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</si>
  <si>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</si>
  <si>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</si>
  <si>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</si>
  <si>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</si>
  <si>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</si>
  <si>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</si>
  <si>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</si>
  <si>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</si>
  <si>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</si>
  <si>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</si>
  <si>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</si>
  <si>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</si>
  <si>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</si>
  <si>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</si>
  <si>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</si>
  <si>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</si>
  <si>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</si>
  <si>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</si>
  <si>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</si>
  <si>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</si>
  <si>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</si>
  <si>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</si>
  <si>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</si>
  <si>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</si>
  <si>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</si>
  <si>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</si>
  <si>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</si>
  <si>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</si>
  <si>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</si>
  <si>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</si>
  <si>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</si>
  <si>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</si>
  <si>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</si>
  <si>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</si>
  <si>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</si>
  <si>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</si>
  <si>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</si>
  <si>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</si>
  <si>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</si>
  <si>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</si>
  <si>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</si>
  <si>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</si>
  <si>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</si>
  <si>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</si>
  <si>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</si>
  <si>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</si>
  <si>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</si>
  <si>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</si>
  <si>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</si>
  <si>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</si>
  <si>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</si>
  <si>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</si>
  <si>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</si>
  <si>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</si>
  <si>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</si>
  <si>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</si>
  <si>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</si>
  <si>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</si>
  <si>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</si>
  <si>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</si>
  <si>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</si>
  <si>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</si>
  <si>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</si>
  <si>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</si>
  <si>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</si>
  <si>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</si>
  <si>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</si>
  <si>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</si>
  <si>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</si>
  <si>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</si>
  <si>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</si>
  <si>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</si>
  <si>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</si>
  <si>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</si>
  <si>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</si>
  <si>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</si>
  <si>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</si>
  <si>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</si>
  <si>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</si>
  <si>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</si>
  <si>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</si>
  <si>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</si>
  <si>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</si>
  <si>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</si>
  <si>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</si>
  <si>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</si>
  <si>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</si>
  <si>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</si>
  <si>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</si>
  <si>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</si>
  <si>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</si>
  <si>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</si>
  <si>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</si>
  <si>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</si>
  <si>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</si>
  <si>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</si>
  <si>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</si>
  <si>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</si>
  <si>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</si>
  <si>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</si>
  <si>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</si>
  <si>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</si>
  <si>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</si>
  <si>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</si>
  <si>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</si>
  <si>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</si>
  <si>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</si>
  <si>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</si>
  <si>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</si>
  <si>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</si>
  <si>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</si>
  <si>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</si>
  <si>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</si>
  <si>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</si>
  <si>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</si>
  <si>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</si>
  <si>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</si>
  <si>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</si>
  <si>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</si>
  <si>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</si>
  <si>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</si>
  <si>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</si>
  <si>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</si>
  <si>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</si>
  <si>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</si>
  <si>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</si>
  <si>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</si>
  <si>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</si>
  <si>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</si>
  <si>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</si>
  <si>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</si>
  <si>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</si>
  <si>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</si>
  <si>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</si>
  <si>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</si>
  <si>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</si>
  <si>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</si>
  <si>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</si>
  <si>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</si>
  <si>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</si>
  <si>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</si>
  <si>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</si>
  <si>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</si>
  <si>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</si>
  <si>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</si>
  <si>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</si>
  <si>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</si>
  <si>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</si>
  <si>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</si>
  <si>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</si>
  <si>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</si>
  <si>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</si>
  <si>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</si>
  <si>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</si>
  <si>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</si>
  <si>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</si>
  <si>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</si>
  <si>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</si>
  <si>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</si>
  <si>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</si>
  <si>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</si>
  <si>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</si>
  <si>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</si>
  <si>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</si>
  <si>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</si>
  <si>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</si>
  <si>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</si>
  <si>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</si>
  <si>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</si>
  <si>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</si>
  <si>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</si>
  <si>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</si>
  <si>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</si>
  <si>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</si>
  <si>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</si>
  <si>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</si>
  <si>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</si>
  <si>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</si>
  <si>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</si>
  <si>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</si>
  <si>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</si>
  <si>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</si>
  <si>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</si>
  <si>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</si>
  <si>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</si>
  <si>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</si>
  <si>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</si>
  <si>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</si>
  <si>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</si>
  <si>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</si>
  <si>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</si>
  <si>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</si>
  <si>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</si>
  <si>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</si>
  <si>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</si>
  <si>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</si>
  <si>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</si>
  <si>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</si>
  <si>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</si>
  <si>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</si>
  <si>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</si>
  <si>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</si>
  <si>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</si>
  <si>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</si>
  <si>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</si>
  <si>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</si>
  <si>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</si>
  <si>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</si>
  <si>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</si>
  <si>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</si>
  <si>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</si>
  <si>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</si>
  <si>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</si>
  <si>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</si>
  <si>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</si>
  <si>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</si>
  <si>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</si>
  <si>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</si>
  <si>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</si>
  <si>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</si>
  <si>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</si>
  <si>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</si>
  <si>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</si>
  <si>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</si>
  <si>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</si>
  <si>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</si>
  <si>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</si>
  <si>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</si>
  <si>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</si>
  <si>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</si>
  <si>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</si>
  <si>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</si>
  <si>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</si>
  <si>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</si>
  <si>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</si>
  <si>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</si>
  <si>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</si>
  <si>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</si>
  <si>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</si>
  <si>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</si>
  <si>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</si>
  <si>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</si>
  <si>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</si>
  <si>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</si>
  <si>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</si>
  <si>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</si>
  <si>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</si>
  <si>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</si>
  <si>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</si>
  <si>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</si>
  <si>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</si>
  <si>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</si>
  <si>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</si>
  <si>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</si>
  <si>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</si>
  <si>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</si>
  <si>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</si>
  <si>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</si>
  <si>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</si>
  <si>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</si>
  <si>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</si>
  <si>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</si>
  <si>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</si>
  <si>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</si>
  <si>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</si>
  <si>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</si>
  <si>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</si>
  <si>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</si>
  <si>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</si>
  <si>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</si>
  <si>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</si>
  <si>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</si>
  <si>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</si>
  <si>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</si>
  <si>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</si>
  <si>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</si>
  <si>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</si>
  <si>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</si>
  <si>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</si>
  <si>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</si>
  <si>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</si>
  <si>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</si>
  <si>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</si>
  <si>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</si>
  <si>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</si>
  <si>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</si>
  <si>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</si>
  <si>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</si>
  <si>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</si>
  <si>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</si>
  <si>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</si>
  <si>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</si>
  <si>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</si>
  <si>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</si>
  <si>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</si>
  <si>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</si>
  <si>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</si>
  <si>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</si>
  <si>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</si>
  <si>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</si>
  <si>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</si>
  <si>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</si>
  <si>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</si>
  <si>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</si>
  <si>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</si>
  <si>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</si>
  <si>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</si>
  <si>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</si>
  <si>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</si>
  <si>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</si>
  <si>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</si>
  <si>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</si>
  <si>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</si>
  <si>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</si>
  <si>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</si>
  <si>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</si>
  <si>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</si>
  <si>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</si>
  <si>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</si>
  <si>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</si>
  <si>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</si>
  <si>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</si>
  <si>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</si>
  <si>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</si>
  <si>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</si>
  <si>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</si>
  <si>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</si>
  <si>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</si>
  <si>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</si>
  <si>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</si>
  <si>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</si>
  <si>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</si>
  <si>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</si>
  <si>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</si>
  <si>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</si>
  <si>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</si>
  <si>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</si>
  <si>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</si>
  <si>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</si>
  <si>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</si>
  <si>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</si>
  <si>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</si>
  <si>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</si>
  <si>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</si>
  <si>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</si>
  <si>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</si>
  <si>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</si>
  <si>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</si>
  <si>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</si>
  <si>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</si>
  <si>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</si>
  <si>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</si>
  <si>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</si>
  <si>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</si>
  <si>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</si>
  <si>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</si>
  <si>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</si>
  <si>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</si>
  <si>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</si>
  <si>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</si>
  <si>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</si>
  <si>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</si>
  <si>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</si>
  <si>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</si>
  <si>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</si>
  <si>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</si>
  <si>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</si>
  <si>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</si>
  <si>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</si>
  <si>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</si>
  <si>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</si>
  <si>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</si>
  <si>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</si>
  <si>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</si>
  <si>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</si>
  <si>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</si>
  <si>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</si>
  <si>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</si>
  <si>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</si>
  <si>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</si>
  <si>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</si>
  <si>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</si>
  <si>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</si>
  <si>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</si>
  <si>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</si>
  <si>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</si>
  <si>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</si>
  <si>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</si>
  <si>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</si>
  <si>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</si>
  <si>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</si>
  <si>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</si>
  <si>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</si>
  <si>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</si>
  <si>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</si>
  <si>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</si>
  <si>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</si>
  <si>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</si>
  <si>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</si>
  <si>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</si>
  <si>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</si>
  <si>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</si>
  <si>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</si>
  <si>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</si>
  <si>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</si>
  <si>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</si>
  <si>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</si>
  <si>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</si>
  <si>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</si>
  <si>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</si>
  <si>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</si>
  <si>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</si>
  <si>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</si>
  <si>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</si>
  <si>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</si>
  <si>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</si>
  <si>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</si>
  <si>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</si>
  <si>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</si>
  <si>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</si>
  <si>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</si>
  <si>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</si>
  <si>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</si>
  <si>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</si>
  <si>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</si>
  <si>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</si>
  <si>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</si>
  <si>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</si>
  <si>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</si>
  <si>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</si>
  <si>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</si>
  <si>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</si>
  <si>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</si>
  <si>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</si>
  <si>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</si>
  <si>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</si>
  <si>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</si>
  <si>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</si>
  <si>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</si>
  <si>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</si>
  <si>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</si>
  <si>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</si>
  <si>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</si>
  <si>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</si>
  <si>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</si>
  <si>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</si>
  <si>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</si>
  <si>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</si>
  <si>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</si>
  <si>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</si>
  <si>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</si>
  <si>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</si>
  <si>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</si>
  <si>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</si>
  <si>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</si>
  <si>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</si>
  <si>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</si>
  <si>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</si>
  <si>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</si>
  <si>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</si>
  <si>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</si>
  <si>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</si>
  <si>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</si>
  <si>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</si>
  <si>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</si>
  <si>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</si>
  <si>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</si>
  <si>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</si>
  <si>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</si>
  <si>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</si>
  <si>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</si>
  <si>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</si>
  <si>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</si>
  <si>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</si>
  <si>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</si>
  <si>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</si>
  <si>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</si>
  <si>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</si>
  <si>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</si>
  <si>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</si>
  <si>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</si>
  <si>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</si>
  <si>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</si>
  <si>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</si>
  <si>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</si>
  <si>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</si>
  <si>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</si>
  <si>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</si>
  <si>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</si>
  <si>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</si>
  <si>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</si>
  <si>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</si>
  <si>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</si>
  <si>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</si>
  <si>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</si>
  <si>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</si>
  <si>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</si>
  <si>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</si>
  <si>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</si>
  <si>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</si>
  <si>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</si>
  <si>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</si>
  <si>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</si>
  <si>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</si>
  <si>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</si>
  <si>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</si>
  <si>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</si>
  <si>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</si>
  <si>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</si>
  <si>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</si>
  <si>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</si>
  <si>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</si>
  <si>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</si>
  <si>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</si>
  <si>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</si>
  <si>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</si>
  <si>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</si>
  <si>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</si>
  <si>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</si>
  <si>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</si>
  <si>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</si>
  <si>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</si>
  <si>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</si>
  <si>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</si>
  <si>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</si>
  <si>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</si>
  <si>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</si>
  <si>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</si>
  <si>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</si>
  <si>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</si>
  <si>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</si>
  <si>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</si>
  <si>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</si>
  <si>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</si>
  <si>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</si>
  <si>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</si>
  <si>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</si>
  <si>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</si>
  <si>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</si>
  <si>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</si>
  <si>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</si>
  <si>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</si>
  <si>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</si>
  <si>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</si>
  <si>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</si>
  <si>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</si>
  <si>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</si>
  <si>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</si>
  <si>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</si>
  <si>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</si>
  <si>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</si>
  <si>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</si>
  <si>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</si>
  <si>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</si>
  <si>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</si>
  <si>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</si>
  <si>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</si>
  <si>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</si>
  <si>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</si>
  <si>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</si>
  <si>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</si>
  <si>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</si>
  <si>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</si>
  <si>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</si>
  <si>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</si>
  <si>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</si>
  <si>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</si>
  <si>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</si>
  <si>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</si>
  <si>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</si>
  <si>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</si>
  <si>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</si>
  <si>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</si>
  <si>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</si>
  <si>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</si>
  <si>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</si>
  <si>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</si>
  <si>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</si>
  <si>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</si>
  <si>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</si>
  <si>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</si>
  <si>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</si>
  <si>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</si>
  <si>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</si>
  <si>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</si>
  <si>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</si>
  <si>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</si>
  <si>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</si>
  <si>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</si>
  <si>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</si>
  <si>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</si>
  <si>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</si>
  <si>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</si>
  <si>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</si>
  <si>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</si>
  <si>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</si>
  <si>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</si>
  <si>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</si>
  <si>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</si>
  <si>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</si>
  <si>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</si>
  <si>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</si>
  <si>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</si>
  <si>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</si>
  <si>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</si>
  <si>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</si>
  <si>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</si>
  <si>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</si>
  <si>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</si>
  <si>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</si>
  <si>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</si>
  <si>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</si>
  <si>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</si>
  <si>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</si>
  <si>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</si>
  <si>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</si>
  <si>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</si>
  <si>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</si>
  <si>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</si>
  <si>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</si>
  <si>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</si>
  <si>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</si>
  <si>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</si>
  <si>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</si>
  <si>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</si>
  <si>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</si>
  <si>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</si>
  <si>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</si>
  <si>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</si>
  <si>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</si>
  <si>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</si>
  <si>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</si>
  <si>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</si>
  <si>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</si>
  <si>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</si>
  <si>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</si>
  <si>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</si>
  <si>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</si>
  <si>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</si>
  <si>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</si>
  <si>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</si>
  <si>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</si>
  <si>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</si>
  <si>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</si>
  <si>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</si>
  <si>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</si>
  <si>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</si>
  <si>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</si>
  <si>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</si>
  <si>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</si>
  <si>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</si>
  <si>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</si>
  <si>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</si>
  <si>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</si>
  <si>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</si>
  <si>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</si>
  <si>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</si>
  <si>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</si>
  <si>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</si>
  <si>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</si>
  <si>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</si>
  <si>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</si>
  <si>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</si>
  <si>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</si>
  <si>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</si>
  <si>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</si>
  <si>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</si>
  <si>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</si>
  <si>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</si>
  <si>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</si>
  <si>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</si>
  <si>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</si>
  <si>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</si>
  <si>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</si>
  <si>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</si>
  <si>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</si>
  <si>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</si>
  <si>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</si>
  <si>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</si>
  <si>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</si>
  <si>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</si>
  <si>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</si>
  <si>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</si>
  <si>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</si>
  <si>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</si>
  <si>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</si>
  <si>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</si>
  <si>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</si>
  <si>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</si>
  <si>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</si>
  <si>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</si>
  <si>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</si>
  <si>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</si>
  <si>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</si>
  <si>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</si>
  <si>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</si>
  <si>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</si>
  <si>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</si>
  <si>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</si>
  <si>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</si>
  <si>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</si>
  <si>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</si>
  <si>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</si>
  <si>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</si>
  <si>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</si>
  <si>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</si>
  <si>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</si>
  <si>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</si>
  <si>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</si>
  <si>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</si>
  <si>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</si>
  <si>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</si>
  <si>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</si>
  <si>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</si>
  <si>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</si>
  <si>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</si>
  <si>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</si>
  <si>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</si>
  <si>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</si>
  <si>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</si>
  <si>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</si>
  <si>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</si>
  <si>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</si>
  <si>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</si>
  <si>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</si>
  <si>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</si>
  <si>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</si>
  <si>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</si>
  <si>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</si>
  <si>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</si>
  <si>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</si>
  <si>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</si>
  <si>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</si>
  <si>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</si>
  <si>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</si>
  <si>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</si>
  <si>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</si>
  <si>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</si>
  <si>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</si>
  <si>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</si>
  <si>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</si>
  <si>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</si>
  <si>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</si>
  <si>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</si>
  <si>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</si>
  <si>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</si>
  <si>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</si>
  <si>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</si>
  <si>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</si>
  <si>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</si>
  <si>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</si>
  <si>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</si>
  <si>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</si>
  <si>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</si>
  <si>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</si>
  <si>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</si>
  <si>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</si>
  <si>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</si>
  <si>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</si>
  <si>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</si>
  <si>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</si>
  <si>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</si>
  <si>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</si>
  <si>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</si>
  <si>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</si>
  <si>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</si>
  <si>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</si>
  <si>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</si>
  <si>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</si>
  <si>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</si>
  <si>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</si>
  <si>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</si>
  <si>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</si>
  <si>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</si>
  <si>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</si>
  <si>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</si>
  <si>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</si>
  <si>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</si>
  <si>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</si>
  <si>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</si>
  <si>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</si>
  <si>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</si>
  <si>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</si>
  <si>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</si>
  <si>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</si>
  <si>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</si>
  <si>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</si>
  <si>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</si>
  <si>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</si>
  <si>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</si>
  <si>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</si>
  <si>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</si>
  <si>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</si>
  <si>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</si>
  <si>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</si>
  <si>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</si>
  <si>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</si>
  <si>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</si>
  <si>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</si>
  <si>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</si>
  <si>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</si>
  <si>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</si>
  <si>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</si>
  <si>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</si>
  <si>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</si>
  <si>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</si>
  <si>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</si>
  <si>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</si>
  <si>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</si>
  <si>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</si>
  <si>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</si>
  <si>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</si>
  <si>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</si>
  <si>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</si>
  <si>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</si>
  <si>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</si>
  <si>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</si>
  <si>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</si>
  <si>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</si>
  <si>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</si>
  <si>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</si>
  <si>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</si>
  <si>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</si>
  <si>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</si>
  <si>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</si>
  <si>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</si>
  <si>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</si>
  <si>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</si>
  <si>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</si>
  <si>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</si>
  <si>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</si>
  <si>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</si>
  <si>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</si>
  <si>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</si>
  <si>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</si>
  <si>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</si>
  <si>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</si>
  <si>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</si>
  <si>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</si>
  <si>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</si>
  <si>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</si>
  <si>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</si>
  <si>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</si>
  <si>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</si>
  <si>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</si>
  <si>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</si>
  <si>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</si>
  <si>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</si>
  <si>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</si>
  <si>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</si>
  <si>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</si>
  <si>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</si>
  <si>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</si>
  <si>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</si>
  <si>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</si>
  <si>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</si>
  <si>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</si>
  <si>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</si>
  <si>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</si>
  <si>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</si>
  <si>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</si>
  <si>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</si>
  <si>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</si>
  <si>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</si>
  <si>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</si>
  <si>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</si>
  <si>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</si>
  <si>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</si>
  <si>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</si>
  <si>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</si>
  <si>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</si>
  <si>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</si>
  <si>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</si>
  <si>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</si>
  <si>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</si>
  <si>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</si>
  <si>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</si>
  <si>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</si>
  <si>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</si>
  <si>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</si>
  <si>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</si>
  <si>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</si>
  <si>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</si>
  <si>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</si>
  <si>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</si>
  <si>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</si>
  <si>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</si>
  <si>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</si>
  <si>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</si>
  <si>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</si>
  <si>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</si>
  <si>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</si>
  <si>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</si>
  <si>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</si>
  <si>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</si>
  <si>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</si>
  <si>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</si>
  <si>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</si>
  <si>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</si>
  <si>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</si>
  <si>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</si>
  <si>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</si>
  <si>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</si>
  <si>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</si>
  <si>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</si>
  <si>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</si>
  <si>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</si>
  <si>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</si>
  <si>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</si>
  <si>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</si>
  <si>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</si>
  <si>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</si>
  <si>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</si>
  <si>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</si>
  <si>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</si>
  <si>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</si>
  <si>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</si>
  <si>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</si>
  <si>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</si>
  <si>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</si>
  <si>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</si>
  <si>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</si>
  <si>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</si>
  <si>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</si>
  <si>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</si>
  <si>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</si>
  <si>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</si>
  <si>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</si>
  <si>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</si>
  <si>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</si>
  <si>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</si>
  <si>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</si>
  <si>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</si>
  <si>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</si>
  <si>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</si>
  <si>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</si>
  <si>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</si>
  <si>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</si>
  <si>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</si>
  <si>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</si>
  <si>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</si>
  <si>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</si>
  <si>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</si>
  <si>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</si>
  <si>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</si>
  <si>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</si>
  <si>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</si>
  <si>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</si>
  <si>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</si>
  <si>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</si>
  <si>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</si>
  <si>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</si>
  <si>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</si>
  <si>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</si>
  <si>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</si>
  <si>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</si>
  <si>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</si>
  <si>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</si>
  <si>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</si>
  <si>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</si>
  <si>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</si>
  <si>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</si>
  <si>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</si>
  <si>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</si>
  <si>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</si>
  <si>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</si>
  <si>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</si>
  <si>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</si>
  <si>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</si>
  <si>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</si>
  <si>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</si>
  <si>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</si>
  <si>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</si>
  <si>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</si>
  <si>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</si>
  <si>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</si>
  <si>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</si>
  <si>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</si>
  <si>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</si>
  <si>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</si>
  <si>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</si>
  <si>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</si>
  <si>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</si>
  <si>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</si>
  <si>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</si>
  <si>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</si>
  <si>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</si>
  <si>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</si>
  <si>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</si>
  <si>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</si>
  <si>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</si>
  <si>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</si>
  <si>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</si>
  <si>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</si>
  <si>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</si>
  <si>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</si>
  <si>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</si>
  <si>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</si>
  <si>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</si>
  <si>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</si>
  <si>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</si>
  <si>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</si>
  <si>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</si>
  <si>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</si>
  <si>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</si>
  <si>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</si>
  <si>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</si>
  <si>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</si>
  <si>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</si>
  <si>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</si>
  <si>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</si>
  <si>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</si>
  <si>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</si>
  <si>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</si>
  <si>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</si>
  <si>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</si>
  <si>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</si>
  <si>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</si>
  <si>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</si>
  <si>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</si>
  <si>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</si>
  <si>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</si>
  <si>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</si>
  <si>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</si>
  <si>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</si>
  <si>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</si>
  <si>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</si>
  <si>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</si>
  <si>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</si>
  <si>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</si>
  <si>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</si>
  <si>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</si>
  <si>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</si>
  <si>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</si>
  <si>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</si>
  <si>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</si>
  <si>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</si>
  <si>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</si>
  <si>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</si>
  <si>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</si>
  <si>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</si>
  <si>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</si>
  <si>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</si>
  <si>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</si>
  <si>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</si>
  <si>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</si>
  <si>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</si>
  <si>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</si>
  <si>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</si>
  <si>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</si>
  <si>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</si>
  <si>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</si>
  <si>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</si>
  <si>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</si>
  <si>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</si>
  <si>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</si>
  <si>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</si>
  <si>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</si>
  <si>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</si>
  <si>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</si>
  <si>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</si>
  <si>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</si>
  <si>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</si>
  <si>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</si>
  <si>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</si>
  <si>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</si>
  <si>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</si>
  <si>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</si>
  <si>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</si>
  <si>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</si>
  <si>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</si>
  <si>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</si>
  <si>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</si>
  <si>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</si>
  <si>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</si>
  <si>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</si>
  <si>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</si>
  <si>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</si>
  <si>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</si>
  <si>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</si>
  <si>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</si>
  <si>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</si>
  <si>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</si>
  <si>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</si>
  <si>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</si>
  <si>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</si>
  <si>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</si>
  <si>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</si>
  <si>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</si>
  <si>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</si>
  <si>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</si>
  <si>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</si>
  <si>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</si>
  <si>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</si>
  <si>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</si>
  <si>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</si>
  <si>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</si>
  <si>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</si>
  <si>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</si>
  <si>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</si>
  <si>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</si>
  <si>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</si>
  <si>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</si>
  <si>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</si>
  <si>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</si>
  <si>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</si>
  <si>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</si>
  <si>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</si>
  <si>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</si>
  <si>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</si>
  <si>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</si>
  <si>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</si>
  <si>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</si>
  <si>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</si>
  <si>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</si>
  <si>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</si>
  <si>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</si>
  <si>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</si>
  <si>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</si>
  <si>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</si>
  <si>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</si>
  <si>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</si>
  <si>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</si>
  <si>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</si>
  <si>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</si>
  <si>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</si>
  <si>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</si>
  <si>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</si>
  <si>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</si>
  <si>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</si>
  <si>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</si>
  <si>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</si>
  <si>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</si>
  <si>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</si>
  <si>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</si>
  <si>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</si>
  <si>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</si>
  <si>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</si>
  <si>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</si>
  <si>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</si>
  <si>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</si>
  <si>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</si>
  <si>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</si>
  <si>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</si>
  <si>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</si>
  <si>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</si>
  <si>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</si>
  <si>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</si>
  <si>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</si>
  <si>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</si>
  <si>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</si>
  <si>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</si>
  <si>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</si>
  <si>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</si>
  <si>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</si>
  <si>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</si>
  <si>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</si>
  <si>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</si>
  <si>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</si>
  <si>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</si>
  <si>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</si>
  <si>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</si>
  <si>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</si>
  <si>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</si>
  <si>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</si>
  <si>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</si>
  <si>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</si>
  <si>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</si>
  <si>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</si>
  <si>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</si>
  <si>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</si>
  <si>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</si>
  <si>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</si>
  <si>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</si>
  <si>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</si>
  <si>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</si>
  <si>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</si>
  <si>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</si>
  <si>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</si>
  <si>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</si>
  <si>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</si>
  <si>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</si>
  <si>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</si>
  <si>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</si>
  <si>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</si>
  <si>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</si>
  <si>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</si>
  <si>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</si>
  <si>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</si>
  <si>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</si>
  <si>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</si>
  <si>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</si>
  <si>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</si>
  <si>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</si>
  <si>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</si>
  <si>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</si>
  <si>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</si>
  <si>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</si>
  <si>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</si>
  <si>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</si>
  <si>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</si>
  <si>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</si>
  <si>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</si>
  <si>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</si>
  <si>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</si>
  <si>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</si>
  <si>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</si>
  <si>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</si>
  <si>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</si>
  <si>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</si>
  <si>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</si>
  <si>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</si>
  <si>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</si>
  <si>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</si>
  <si>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</si>
  <si>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</si>
  <si>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</si>
  <si>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</si>
  <si>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</si>
  <si>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</si>
  <si>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</si>
  <si>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</si>
  <si>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</si>
  <si>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</si>
  <si>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</si>
  <si>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</si>
  <si>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</si>
  <si>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</si>
  <si>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</si>
  <si>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</si>
  <si>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</si>
  <si>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</si>
  <si>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</si>
  <si>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</si>
  <si>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</si>
  <si>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</si>
  <si>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</si>
  <si>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</si>
  <si>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</si>
  <si>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</si>
  <si>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</si>
  <si>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</si>
  <si>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</si>
  <si>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</si>
  <si>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</si>
  <si>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</si>
  <si>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</si>
  <si>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</si>
  <si>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</si>
  <si>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</si>
  <si>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</si>
  <si>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</si>
  <si>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</si>
  <si>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</si>
  <si>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</si>
  <si>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</si>
  <si>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</si>
  <si>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</si>
  <si>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</si>
  <si>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</si>
  <si>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</si>
  <si>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</si>
  <si>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</si>
  <si>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</si>
  <si>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</si>
  <si>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</si>
  <si>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</si>
  <si>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</si>
  <si>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</si>
  <si>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</si>
  <si>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</si>
  <si>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</si>
  <si>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</si>
  <si>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</si>
  <si>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</si>
  <si>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</si>
  <si>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</si>
  <si>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</si>
  <si>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</si>
  <si>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</si>
  <si>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</si>
  <si>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</si>
  <si>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</si>
  <si>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</si>
  <si>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</si>
  <si>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</si>
  <si>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</si>
  <si>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</si>
  <si>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</si>
  <si>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</si>
  <si>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</si>
  <si>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</si>
  <si>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</si>
  <si>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</si>
  <si>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</si>
  <si>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</si>
  <si>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</si>
  <si>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</si>
  <si>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</si>
  <si>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</si>
  <si>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</si>
  <si>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</si>
  <si>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</si>
  <si>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</si>
  <si>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</si>
  <si>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</si>
  <si>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</si>
  <si>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</si>
  <si>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</si>
  <si>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</si>
  <si>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</si>
  <si>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</si>
  <si>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</si>
  <si>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</si>
  <si>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</si>
  <si>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</si>
  <si>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</si>
  <si>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</si>
  <si>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</si>
  <si>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</si>
  <si>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</si>
  <si>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</si>
  <si>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</si>
  <si>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</si>
  <si>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</si>
  <si>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</si>
  <si>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</si>
  <si>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</si>
  <si>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</si>
  <si>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</si>
  <si>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</si>
  <si>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</si>
  <si>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</si>
  <si>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</si>
  <si>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</si>
  <si>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</si>
  <si>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</si>
  <si>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</si>
  <si>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</si>
  <si>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</si>
  <si>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</si>
  <si>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</si>
  <si>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</si>
  <si>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</si>
  <si>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</si>
  <si>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</si>
  <si>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</si>
  <si>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</si>
  <si>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</si>
  <si>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</si>
  <si>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</si>
  <si>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</si>
  <si>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</si>
  <si>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</si>
  <si>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</si>
  <si>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</si>
  <si>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</si>
  <si>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</si>
  <si>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</si>
  <si>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</si>
  <si>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</si>
  <si>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</si>
  <si>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</si>
  <si>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</si>
  <si>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</si>
  <si>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</si>
  <si>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</si>
  <si>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</si>
  <si>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</si>
  <si>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</si>
  <si>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</si>
  <si>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</si>
  <si>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</si>
  <si>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</si>
  <si>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</si>
  <si>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</si>
  <si>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</si>
  <si>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</si>
  <si>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</si>
  <si>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</si>
  <si>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</si>
  <si>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</si>
  <si>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</si>
  <si>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</si>
  <si>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</si>
  <si>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</si>
  <si>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</si>
  <si>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</si>
  <si>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</si>
  <si>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</si>
  <si>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</si>
  <si>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</si>
  <si>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</si>
  <si>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</si>
  <si>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</si>
  <si>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</si>
  <si>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</si>
  <si>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</si>
  <si>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</si>
  <si>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</si>
  <si>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</si>
  <si>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</si>
  <si>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</si>
  <si>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</si>
  <si>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</si>
  <si>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</si>
  <si>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</si>
  <si>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</si>
  <si>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</si>
  <si>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</si>
  <si>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</si>
  <si>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</si>
  <si>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</si>
  <si>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</si>
  <si>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</si>
  <si>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</si>
  <si>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</si>
  <si>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</si>
  <si>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</si>
  <si>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</si>
  <si>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</si>
  <si>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</si>
  <si>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</si>
  <si>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</si>
  <si>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</si>
  <si>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</si>
  <si>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</si>
  <si>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</si>
  <si>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</si>
  <si>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</si>
  <si>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</si>
  <si>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</si>
  <si>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</si>
  <si>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</si>
  <si>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</si>
  <si>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</si>
  <si>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</si>
  <si>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</si>
  <si>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</si>
  <si>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</si>
  <si>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</si>
  <si>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</si>
  <si>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</si>
  <si>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</si>
  <si>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</si>
  <si>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</si>
  <si>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</si>
  <si>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</si>
  <si>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</si>
  <si>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</si>
  <si>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</si>
  <si>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</si>
  <si>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</si>
  <si>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</si>
  <si>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</si>
  <si>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</si>
  <si>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</si>
  <si>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</si>
  <si>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</si>
  <si>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</si>
  <si>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</si>
  <si>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</si>
  <si>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</si>
  <si>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</si>
  <si>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</si>
  <si>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</si>
  <si>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</si>
  <si>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</si>
  <si>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</si>
  <si>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</si>
  <si>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</si>
  <si>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</si>
  <si>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</si>
  <si>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</si>
  <si>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</si>
  <si>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</si>
  <si>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</si>
  <si>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</si>
  <si>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</si>
  <si>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</si>
  <si>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</si>
  <si>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</si>
  <si>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</si>
  <si>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</si>
  <si>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</si>
  <si>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</si>
  <si>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</si>
  <si>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</si>
  <si>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</si>
  <si>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</si>
  <si>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</si>
  <si>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</si>
  <si>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</si>
  <si>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</si>
  <si>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</si>
  <si>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</si>
  <si>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</si>
  <si>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</si>
  <si>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</si>
  <si>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</si>
  <si>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</si>
  <si>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</si>
  <si>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</si>
  <si>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</si>
  <si>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</si>
  <si>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</si>
  <si>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</si>
  <si>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</si>
  <si>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</si>
  <si>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</si>
  <si>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</si>
  <si>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</si>
  <si>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</si>
  <si>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</si>
  <si>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</si>
  <si>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</si>
  <si>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</si>
  <si>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</si>
  <si>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</si>
  <si>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</si>
  <si>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</si>
  <si>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</si>
  <si>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</si>
  <si>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</si>
  <si>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</si>
  <si>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</si>
  <si>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</si>
  <si>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</si>
  <si>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</si>
  <si>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</si>
  <si>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</si>
  <si>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</si>
  <si>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</si>
  <si>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</si>
  <si>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</si>
  <si>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</si>
  <si>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</si>
  <si>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</si>
  <si>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</si>
  <si>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</si>
  <si>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</si>
  <si>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</si>
  <si>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</si>
  <si>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</si>
  <si>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</si>
  <si>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</si>
  <si>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</si>
  <si>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</si>
  <si>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</si>
  <si>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</si>
  <si>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</si>
  <si>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</si>
  <si>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</si>
  <si>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</si>
  <si>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</si>
  <si>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</si>
  <si>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</si>
  <si>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</si>
  <si>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</si>
  <si>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</si>
  <si>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</si>
  <si>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</si>
  <si>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</si>
  <si>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</si>
  <si>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</si>
  <si>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</si>
  <si>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</si>
  <si>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</si>
  <si>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</si>
  <si>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</si>
  <si>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</si>
  <si>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</si>
  <si>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</si>
  <si>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</si>
  <si>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</si>
  <si>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</si>
  <si>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</si>
  <si>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</si>
  <si>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</si>
  <si>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</si>
  <si>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</si>
  <si>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</si>
  <si>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</si>
  <si>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</si>
  <si>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</si>
  <si>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</si>
  <si>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</si>
  <si>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</si>
  <si>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</si>
  <si>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</si>
  <si>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</si>
  <si>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</si>
  <si>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</si>
  <si>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</si>
  <si>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</si>
  <si>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</si>
  <si>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</si>
  <si>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</si>
  <si>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</si>
  <si>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</si>
  <si>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</si>
  <si>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</si>
  <si>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</si>
  <si>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</si>
  <si>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</si>
  <si>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</si>
  <si>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</si>
  <si>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</si>
  <si>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</si>
  <si>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</si>
  <si>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</si>
  <si>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</si>
  <si>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</si>
  <si>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</si>
  <si>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</si>
  <si>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</si>
  <si>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</si>
  <si>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</si>
  <si>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</si>
  <si>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</si>
  <si>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</si>
  <si>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</si>
  <si>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</si>
  <si>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</si>
  <si>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</si>
  <si>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</si>
  <si>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</si>
  <si>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</si>
  <si>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</si>
  <si>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</si>
  <si>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</si>
  <si>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</si>
  <si>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</si>
  <si>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</si>
  <si>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</si>
  <si>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</si>
  <si>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</si>
  <si>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</si>
  <si>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</si>
  <si>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</si>
  <si>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</si>
  <si>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</si>
  <si>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</si>
  <si>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</si>
  <si>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</si>
  <si>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</si>
  <si>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</si>
  <si>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</si>
  <si>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</si>
  <si>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</si>
  <si>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</si>
  <si>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</si>
  <si>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</si>
  <si>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</si>
  <si>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</si>
  <si>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</si>
  <si>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</si>
  <si>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</si>
  <si>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</si>
  <si>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</si>
  <si>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</si>
  <si>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</si>
  <si>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</si>
  <si>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</si>
  <si>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</si>
  <si>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</si>
  <si>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</si>
  <si>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</si>
  <si>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</si>
  <si>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</si>
  <si>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</si>
  <si>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</si>
  <si>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</si>
  <si>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</si>
  <si>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</si>
  <si>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</si>
  <si>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</si>
  <si>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</si>
  <si>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</si>
  <si>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</si>
  <si>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</si>
  <si>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</si>
  <si>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</si>
  <si>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</si>
  <si>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</si>
  <si>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</si>
  <si>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</si>
  <si>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</si>
  <si>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</si>
  <si>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</si>
  <si>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</si>
  <si>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</si>
  <si>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</si>
  <si>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</si>
  <si>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</si>
  <si>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</si>
  <si>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</si>
  <si>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</si>
  <si>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</si>
  <si>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</si>
  <si>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</si>
  <si>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</si>
  <si>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</si>
  <si>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</si>
  <si>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</si>
  <si>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</si>
  <si>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</si>
  <si>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</si>
  <si>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</si>
  <si>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</si>
  <si>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</si>
  <si>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</si>
  <si>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</si>
  <si>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</si>
  <si>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</si>
  <si>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</si>
  <si>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</si>
  <si>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</si>
  <si>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</si>
  <si>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</si>
  <si>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</si>
  <si>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</si>
  <si>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</si>
  <si>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</si>
  <si>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</si>
  <si>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</si>
  <si>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</si>
  <si>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</si>
  <si>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</si>
  <si>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</si>
  <si>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</si>
  <si>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</si>
  <si>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</si>
  <si>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</si>
  <si>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</si>
  <si>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</si>
  <si>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</si>
  <si>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</si>
  <si>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</si>
  <si>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</si>
  <si>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</si>
  <si>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</si>
  <si>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</si>
  <si>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</si>
  <si>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</si>
  <si>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</si>
  <si>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</si>
  <si>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</si>
  <si>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</si>
  <si>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</si>
  <si>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</si>
  <si>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</si>
  <si>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</si>
  <si>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</si>
  <si>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</si>
  <si>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</si>
  <si>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</si>
  <si>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</si>
  <si>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</si>
  <si>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</si>
  <si>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</si>
  <si>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</si>
  <si>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</si>
  <si>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</si>
  <si>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</si>
  <si>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</si>
  <si>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</si>
  <si>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</si>
  <si>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</si>
  <si>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</si>
  <si>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</si>
  <si>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</si>
  <si>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</si>
  <si>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</si>
  <si>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</si>
  <si>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</si>
  <si>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</si>
  <si>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</si>
  <si>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</si>
  <si>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</si>
  <si>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</si>
  <si>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</si>
  <si>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</si>
  <si>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</si>
  <si>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</si>
  <si>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</si>
  <si>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</si>
  <si>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</si>
  <si>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</si>
  <si>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</si>
  <si>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</si>
  <si>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</si>
  <si>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</si>
  <si>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</si>
  <si>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</si>
  <si>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</si>
  <si>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</si>
  <si>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</si>
  <si>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</si>
  <si>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</si>
  <si>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</si>
  <si>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</si>
  <si>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</si>
  <si>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</si>
  <si>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</si>
  <si>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</si>
  <si>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</si>
  <si>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</si>
  <si>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</si>
  <si>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</si>
  <si>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</si>
  <si>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</si>
  <si>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</si>
  <si>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</si>
  <si>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</si>
  <si>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</si>
  <si>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</si>
  <si>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</si>
  <si>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</si>
  <si>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</si>
  <si>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</si>
  <si>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</si>
  <si>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</si>
  <si>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</si>
  <si>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</si>
  <si>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</si>
  <si>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</si>
  <si>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</si>
  <si>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</si>
  <si>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</si>
  <si>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</si>
  <si>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</si>
  <si>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</si>
  <si>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</si>
  <si>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</si>
  <si>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</si>
  <si>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</si>
  <si>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</si>
  <si>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</si>
  <si>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</si>
  <si>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</si>
  <si>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</si>
  <si>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</si>
  <si>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</si>
  <si>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</si>
  <si>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</si>
  <si>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</si>
  <si>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</si>
  <si>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</si>
  <si>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</si>
  <si>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</si>
  <si>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</si>
  <si>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</si>
  <si>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</si>
  <si>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</si>
  <si>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</si>
  <si>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</si>
  <si>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</si>
  <si>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</si>
  <si>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</si>
  <si>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</si>
  <si>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</si>
  <si>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</si>
  <si>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</si>
  <si>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</si>
  <si>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</si>
  <si>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</si>
  <si>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</si>
  <si>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</si>
  <si>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</si>
  <si>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</si>
  <si>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</si>
  <si>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</si>
  <si>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</si>
  <si>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</si>
  <si>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</si>
  <si>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</si>
  <si>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</si>
  <si>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</si>
  <si>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</si>
  <si>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</si>
  <si>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</si>
  <si>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</si>
  <si>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</si>
  <si>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</si>
  <si>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</si>
  <si>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</si>
  <si>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</si>
  <si>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</si>
  <si>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</si>
  <si>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</si>
  <si>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</si>
  <si>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</si>
  <si>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</si>
  <si>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</si>
  <si>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</si>
  <si>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</si>
  <si>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</si>
  <si>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</si>
  <si>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</si>
  <si>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</si>
  <si>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</si>
  <si>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</si>
  <si>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</si>
  <si>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</si>
  <si>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</si>
  <si>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</si>
  <si>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</si>
  <si>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</si>
  <si>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</si>
  <si>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</si>
  <si>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</si>
  <si>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</si>
  <si>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</si>
  <si>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</si>
  <si>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</si>
  <si>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</si>
  <si>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</si>
  <si>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</si>
  <si>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</si>
  <si>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</si>
  <si>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</si>
  <si>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</si>
  <si>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</si>
  <si>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</si>
  <si>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</si>
  <si>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</si>
  <si>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</si>
  <si>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</si>
  <si>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</si>
  <si>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</si>
  <si>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</si>
  <si>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</si>
  <si>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</si>
  <si>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</si>
  <si>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</si>
  <si>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</si>
  <si>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</si>
  <si>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</si>
  <si>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</si>
  <si>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</si>
  <si>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</si>
  <si>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</si>
  <si>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</si>
  <si>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</si>
  <si>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</si>
  <si>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</si>
  <si>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</si>
  <si>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</si>
  <si>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</si>
  <si>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</si>
  <si>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</si>
  <si>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</si>
  <si>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</si>
  <si>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</si>
  <si>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</si>
  <si>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</si>
  <si>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</si>
  <si>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</si>
  <si>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</si>
  <si>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</si>
  <si>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</si>
  <si>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</si>
  <si>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</si>
  <si>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</si>
  <si>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</si>
  <si>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</si>
  <si>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</si>
  <si>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</si>
  <si>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</si>
  <si>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</si>
  <si>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</si>
  <si>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</si>
  <si>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</si>
  <si>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</si>
  <si>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</si>
  <si>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</si>
  <si>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</si>
  <si>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</si>
  <si>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</si>
  <si>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</si>
  <si>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</si>
  <si>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</si>
  <si>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</si>
  <si>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</si>
  <si>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</si>
  <si>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</si>
  <si>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</si>
  <si>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</si>
  <si>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</si>
  <si>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</si>
  <si>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</si>
  <si>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</si>
  <si>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</si>
  <si>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</si>
  <si>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</si>
  <si>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</si>
  <si>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</si>
  <si>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</si>
  <si>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</si>
  <si>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</si>
  <si>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</si>
  <si>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</si>
  <si>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</si>
  <si>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</si>
  <si>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</si>
  <si>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</si>
  <si>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</si>
  <si>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</si>
  <si>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</si>
  <si>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</si>
  <si>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</si>
  <si>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</si>
  <si>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</si>
  <si>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</si>
  <si>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</si>
  <si>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</si>
  <si>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</si>
  <si>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</si>
  <si>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</si>
  <si>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</si>
  <si>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</si>
  <si>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</si>
  <si>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</si>
  <si>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</si>
  <si>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</si>
  <si>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</si>
  <si>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</si>
  <si>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</si>
  <si>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</si>
  <si>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</si>
  <si>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</si>
  <si>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</si>
  <si>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</si>
  <si>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</si>
  <si>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</si>
  <si>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</si>
  <si>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</si>
  <si>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</si>
  <si>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</si>
  <si>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</si>
  <si>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</si>
  <si>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</si>
  <si>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</si>
  <si>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</si>
  <si>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</si>
  <si>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</si>
  <si>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</si>
  <si>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</si>
  <si>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</si>
  <si>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</si>
  <si>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</si>
  <si>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</si>
  <si>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</si>
  <si>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</si>
  <si>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</si>
  <si>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</si>
  <si>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</si>
  <si>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</si>
  <si>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</si>
  <si>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</si>
  <si>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</si>
  <si>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</si>
  <si>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</si>
  <si>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</si>
  <si>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</si>
  <si>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</si>
  <si>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</si>
  <si>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</si>
  <si>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</si>
  <si>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</si>
  <si>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</si>
  <si>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</si>
  <si>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</si>
  <si>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</si>
  <si>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</si>
  <si>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</si>
  <si>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</si>
  <si>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</si>
  <si>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</si>
  <si>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</si>
  <si>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</si>
  <si>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</si>
  <si>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</si>
  <si>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</si>
  <si>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</si>
  <si>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</si>
  <si>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</si>
  <si>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</si>
  <si>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</si>
  <si>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</si>
  <si>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</si>
  <si>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</si>
  <si>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</si>
  <si>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</si>
  <si>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</si>
  <si>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</si>
  <si>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</si>
  <si>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</si>
  <si>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</si>
  <si>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</si>
  <si>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</si>
  <si>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</si>
  <si>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</si>
  <si>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</si>
  <si>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</si>
  <si>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</si>
  <si>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</si>
  <si>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</si>
  <si>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</si>
  <si>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</si>
  <si>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</si>
  <si>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</si>
  <si>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</si>
  <si>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</si>
  <si>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</si>
  <si>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</si>
  <si>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</si>
  <si>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</si>
  <si>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</si>
  <si>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</si>
  <si>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</si>
  <si>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</si>
  <si>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</si>
  <si>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</si>
  <si>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</si>
  <si>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</si>
  <si>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</si>
  <si>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</si>
  <si>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</si>
  <si>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</si>
  <si>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</si>
  <si>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</si>
  <si>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</si>
  <si>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</si>
  <si>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</si>
  <si>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</si>
  <si>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</si>
  <si>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</si>
  <si>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</si>
  <si>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</si>
  <si>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</si>
  <si>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</si>
  <si>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</si>
  <si>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</si>
  <si>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</si>
  <si>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</si>
  <si>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</si>
  <si>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</si>
  <si>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</si>
  <si>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</si>
  <si>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</si>
  <si>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</si>
  <si>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</si>
  <si>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</si>
  <si>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</si>
  <si>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</si>
  <si>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</si>
  <si>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</si>
  <si>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</si>
  <si>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</si>
  <si>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</si>
  <si>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</si>
  <si>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</si>
  <si>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</si>
  <si>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</si>
  <si>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</si>
  <si>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</si>
  <si>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</si>
  <si>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</si>
  <si>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</si>
  <si>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</si>
  <si>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</si>
  <si>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</si>
  <si>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</si>
  <si>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</si>
  <si>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</si>
  <si>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</si>
  <si>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</si>
  <si>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</si>
  <si>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</si>
  <si>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</si>
  <si>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</si>
  <si>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</si>
  <si>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</si>
  <si>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</si>
  <si>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</si>
  <si>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</si>
  <si>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</si>
  <si>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</si>
  <si>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</si>
  <si>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</si>
  <si>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</si>
  <si>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</si>
  <si>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</si>
  <si>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</si>
  <si>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</si>
  <si>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</si>
  <si>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</si>
  <si>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</si>
  <si>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</si>
  <si>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</si>
  <si>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</si>
  <si>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</si>
  <si>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</si>
  <si>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</si>
  <si>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</si>
  <si>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</si>
  <si>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</si>
  <si>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</si>
  <si>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</si>
  <si>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</si>
  <si>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</si>
  <si>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</si>
  <si>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</si>
  <si>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</si>
  <si>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</si>
  <si>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</si>
  <si>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</si>
  <si>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</si>
  <si>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</si>
  <si>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</si>
  <si>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</si>
  <si>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</si>
  <si>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</si>
  <si>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</si>
  <si>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</si>
  <si>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</si>
  <si>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</si>
  <si>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</si>
  <si>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</si>
  <si>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</si>
  <si>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</si>
  <si>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</si>
  <si>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</si>
  <si>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</si>
  <si>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</si>
  <si>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</si>
  <si>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</si>
  <si>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</si>
  <si>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</si>
  <si>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</si>
  <si>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</si>
  <si>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</si>
  <si>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</si>
  <si>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</si>
  <si>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</si>
  <si>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</si>
  <si>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</si>
  <si>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</si>
  <si>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</si>
  <si>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</si>
  <si>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</si>
  <si>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</si>
  <si>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</si>
  <si>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</si>
  <si>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</si>
  <si>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</si>
  <si>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</si>
  <si>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</si>
  <si>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</si>
  <si>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</si>
  <si>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</si>
  <si>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</si>
  <si>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</si>
  <si>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</si>
  <si>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</si>
  <si>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</si>
  <si>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</si>
  <si>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</si>
  <si>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</si>
  <si>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</si>
  <si>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</si>
  <si>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</si>
  <si>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</si>
  <si>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</si>
  <si>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</si>
  <si>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</si>
  <si>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</si>
  <si>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</si>
  <si>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</si>
  <si>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</si>
  <si>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</si>
  <si>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</si>
  <si>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</si>
  <si>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</si>
  <si>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</si>
  <si>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</si>
  <si>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</si>
  <si>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</si>
  <si>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</si>
  <si>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</si>
  <si>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</si>
  <si>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</si>
  <si>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</si>
  <si>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</si>
  <si>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</si>
  <si>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</si>
  <si>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</si>
  <si>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</si>
  <si>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</si>
  <si>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</si>
  <si>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</si>
  <si>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</si>
  <si>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</si>
  <si>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</si>
  <si>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</si>
  <si>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</si>
  <si>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</si>
  <si>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</si>
  <si>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</si>
  <si>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</si>
  <si>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</si>
  <si>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</si>
  <si>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</si>
  <si>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</si>
  <si>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</si>
  <si>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</si>
  <si>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</si>
  <si>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</si>
  <si>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</si>
  <si>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</si>
  <si>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</si>
  <si>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</si>
  <si>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</si>
  <si>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</si>
  <si>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</si>
  <si>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</si>
  <si>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</si>
  <si>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</si>
  <si>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</si>
  <si>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</si>
  <si>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</si>
  <si>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</si>
  <si>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</si>
  <si>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</si>
  <si>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</si>
  <si>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</si>
  <si>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</si>
  <si>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</si>
  <si>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</si>
  <si>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</si>
  <si>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</si>
  <si>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</si>
  <si>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</si>
  <si>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</si>
  <si>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</si>
  <si>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</si>
  <si>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</si>
  <si>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</si>
  <si>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</si>
  <si>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</si>
  <si>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</si>
  <si>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</si>
  <si>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</si>
  <si>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</si>
  <si>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</si>
  <si>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</si>
  <si>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</si>
  <si>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</si>
  <si>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</si>
  <si>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</si>
  <si>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</si>
  <si>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</si>
  <si>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</si>
  <si>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</si>
  <si>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</si>
  <si>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</si>
  <si>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</si>
  <si>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</si>
  <si>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</si>
  <si>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</si>
  <si>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</si>
  <si>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</si>
  <si>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</si>
  <si>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</si>
  <si>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</si>
  <si>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</si>
  <si>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</si>
  <si>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</si>
  <si>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</si>
  <si>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</si>
  <si>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</si>
  <si>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</si>
  <si>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</si>
  <si>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</si>
  <si>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</si>
  <si>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</si>
  <si>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</si>
  <si>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</si>
  <si>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</si>
  <si>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</si>
  <si>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</si>
  <si>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</si>
  <si>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</si>
  <si>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</si>
  <si>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</si>
  <si>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</si>
  <si>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</si>
  <si>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</si>
  <si>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</si>
  <si>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</si>
  <si>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</si>
  <si>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</si>
  <si>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</si>
  <si>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</si>
  <si>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</si>
  <si>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</si>
  <si>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</si>
  <si>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</si>
  <si>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</si>
  <si>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</si>
  <si>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</si>
  <si>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</si>
  <si>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</si>
  <si>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</si>
  <si>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</si>
  <si>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</si>
  <si>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</si>
  <si>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</si>
  <si>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</si>
  <si>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</si>
  <si>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</si>
  <si>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</si>
  <si>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</si>
  <si>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</si>
  <si>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</si>
  <si>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</si>
  <si>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</si>
  <si>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</si>
  <si>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</si>
  <si>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</si>
  <si>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</si>
  <si>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</si>
  <si>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</si>
  <si>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</si>
  <si>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</si>
  <si>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</si>
  <si>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</si>
  <si>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</si>
  <si>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</si>
  <si>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</si>
  <si>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</si>
  <si>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</si>
  <si>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</si>
  <si>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</si>
  <si>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</si>
  <si>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</si>
  <si>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</si>
  <si>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</si>
  <si>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</si>
  <si>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</si>
  <si>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</si>
  <si>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</si>
  <si>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</si>
  <si>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</si>
  <si>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</si>
  <si>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</si>
  <si>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</si>
  <si>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</si>
  <si>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</si>
  <si>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</si>
  <si>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</si>
  <si>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</si>
  <si>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</si>
  <si>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</si>
  <si>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</si>
  <si>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</si>
  <si>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</si>
  <si>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</si>
  <si>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</si>
  <si>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</si>
  <si>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</si>
  <si>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</si>
  <si>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</si>
  <si>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</si>
  <si>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</si>
  <si>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</si>
  <si>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</si>
  <si>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</si>
  <si>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</si>
  <si>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</si>
  <si>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</si>
  <si>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</si>
  <si>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</si>
  <si>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</si>
  <si>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</si>
  <si>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</si>
  <si>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</si>
  <si>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</si>
  <si>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</si>
  <si>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</si>
  <si>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</si>
  <si>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</si>
  <si>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</si>
  <si>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</si>
  <si>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</si>
  <si>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</si>
  <si>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</si>
  <si>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</si>
  <si>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</si>
  <si>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</si>
  <si>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</si>
  <si>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</si>
  <si>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</si>
  <si>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</si>
  <si>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</si>
  <si>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</si>
  <si>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</si>
  <si>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</si>
  <si>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</si>
  <si>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</si>
  <si>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</si>
  <si>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</si>
  <si>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</si>
  <si>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</si>
  <si>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</si>
  <si>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</si>
  <si>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</si>
  <si>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</si>
  <si>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</si>
  <si>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</si>
  <si>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</si>
  <si>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</si>
  <si>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</si>
  <si>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</si>
  <si>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</si>
  <si>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</si>
  <si>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</si>
  <si>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</si>
  <si>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</si>
  <si>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</si>
  <si>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</si>
  <si>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</si>
  <si>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</si>
  <si>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</si>
  <si>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</si>
  <si>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</si>
  <si>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</si>
  <si>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</si>
  <si>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</si>
  <si>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</si>
  <si>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</si>
  <si>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</si>
  <si>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</si>
  <si>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</si>
  <si>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</si>
  <si>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</si>
  <si>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</si>
  <si>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</si>
  <si>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</si>
  <si>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</si>
  <si>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</si>
  <si>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</si>
  <si>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</si>
  <si>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</si>
  <si>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</si>
  <si>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</si>
  <si>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</si>
  <si>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</si>
  <si>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</si>
  <si>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</si>
  <si>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</si>
  <si>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</si>
  <si>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</si>
  <si>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</si>
  <si>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</si>
  <si>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</si>
  <si>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</si>
  <si>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</si>
  <si>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</si>
  <si>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</si>
  <si>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</si>
  <si>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</si>
  <si>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</si>
  <si>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</si>
  <si>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</si>
  <si>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</si>
  <si>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</si>
  <si>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</si>
  <si>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</si>
  <si>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</si>
  <si>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</si>
  <si>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</si>
  <si>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</si>
  <si>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</si>
  <si>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</si>
  <si>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</si>
  <si>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</si>
  <si>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</si>
  <si>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</si>
  <si>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</si>
  <si>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</si>
  <si>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</si>
  <si>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</si>
  <si>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</si>
  <si>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</si>
  <si>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</si>
  <si>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</si>
  <si>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</si>
  <si>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</si>
  <si>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</si>
  <si>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</si>
  <si>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</si>
  <si>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</si>
  <si>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</si>
  <si>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</si>
  <si>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</si>
  <si>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</si>
  <si>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</si>
  <si>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</si>
  <si>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</si>
  <si>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</si>
  <si>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</si>
  <si>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</si>
  <si>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</si>
  <si>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</si>
  <si>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</si>
  <si>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</si>
  <si>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</si>
  <si>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</si>
  <si>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</si>
  <si>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</si>
  <si>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</si>
  <si>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</si>
  <si>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</si>
  <si>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</si>
  <si>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</si>
  <si>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</si>
  <si>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</si>
  <si>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</si>
  <si>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</si>
  <si>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</si>
  <si>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</si>
  <si>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</si>
  <si>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</si>
  <si>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</si>
  <si>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</si>
  <si>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</si>
  <si>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</si>
  <si>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</si>
  <si>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</si>
  <si>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</si>
  <si>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</si>
  <si>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</si>
  <si>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</si>
  <si>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</si>
  <si>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</si>
  <si>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</si>
  <si>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</si>
  <si>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</si>
  <si>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</si>
  <si>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</si>
  <si>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</si>
  <si>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</si>
  <si>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</si>
  <si>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</si>
  <si>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</si>
  <si>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</si>
  <si>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</si>
  <si>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</si>
  <si>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</si>
  <si>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</si>
  <si>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</si>
  <si>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</si>
  <si>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</si>
  <si>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</si>
  <si>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</si>
  <si>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</si>
  <si>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</si>
  <si>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</si>
  <si>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</si>
  <si>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</si>
  <si>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</si>
  <si>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</si>
  <si>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</si>
  <si>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</si>
  <si>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</si>
  <si>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</si>
  <si>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</si>
  <si>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</si>
  <si>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</si>
  <si>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</si>
  <si>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</si>
  <si>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</si>
  <si>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</si>
  <si>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</si>
  <si>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</si>
  <si>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</si>
  <si>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</si>
  <si>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</si>
  <si>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</si>
  <si>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</si>
  <si>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</si>
  <si>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</si>
  <si>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</si>
  <si>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</si>
  <si>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</si>
  <si>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</si>
  <si>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</si>
  <si>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</si>
  <si>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</si>
  <si>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</si>
  <si>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</si>
  <si>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</si>
  <si>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</si>
  <si>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</si>
  <si>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</si>
  <si>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</si>
  <si>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</si>
  <si>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</si>
  <si>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</si>
  <si>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</si>
  <si>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</si>
  <si>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</si>
  <si>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</si>
  <si>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</si>
  <si>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</si>
  <si>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</si>
  <si>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</si>
  <si>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</si>
  <si>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</si>
  <si>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</si>
  <si>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</si>
  <si>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</si>
  <si>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</si>
  <si>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</si>
  <si>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</si>
  <si>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</si>
  <si>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</si>
  <si>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</si>
  <si>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</si>
  <si>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</si>
  <si>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</si>
  <si>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</si>
  <si>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</si>
  <si>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</si>
  <si>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</si>
  <si>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</si>
  <si>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</si>
  <si>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</si>
  <si>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</si>
  <si>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</si>
  <si>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</si>
  <si>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</si>
  <si>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</si>
  <si>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</si>
  <si>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</si>
  <si>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</si>
  <si>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</si>
  <si>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</si>
  <si>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</si>
  <si>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</si>
  <si>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</si>
  <si>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</si>
  <si>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</si>
  <si>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</si>
  <si>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</si>
  <si>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</si>
  <si>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</si>
  <si>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</si>
  <si>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</si>
  <si>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</si>
  <si>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</si>
  <si>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</si>
  <si>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</si>
  <si>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</si>
  <si>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</si>
  <si>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</si>
  <si>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</si>
  <si>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</si>
  <si>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</si>
  <si>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</si>
  <si>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</si>
  <si>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</si>
  <si>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</si>
  <si>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</si>
  <si>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</si>
  <si>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</si>
  <si>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</si>
  <si>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</si>
  <si>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</si>
  <si>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</si>
  <si>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</si>
  <si>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</si>
  <si>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</si>
  <si>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</si>
  <si>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</si>
  <si>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</si>
  <si>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</si>
  <si>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</si>
  <si>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</si>
  <si>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</si>
  <si>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</si>
  <si>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</si>
  <si>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</si>
  <si>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</si>
  <si>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</si>
  <si>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</si>
  <si>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</si>
  <si>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</si>
  <si>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</si>
  <si>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</si>
  <si>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</si>
  <si>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</si>
  <si>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</si>
  <si>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</si>
  <si>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</si>
  <si>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</si>
  <si>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</si>
  <si>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</si>
  <si>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</si>
  <si>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</si>
  <si>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</si>
  <si>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</si>
  <si>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</si>
  <si>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</si>
  <si>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</si>
  <si>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</si>
  <si>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</si>
  <si>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</si>
  <si>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</si>
  <si>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</si>
  <si>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</si>
  <si>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</si>
  <si>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</si>
  <si>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</si>
  <si>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</si>
  <si>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</si>
  <si>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</si>
  <si>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</si>
  <si>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</si>
  <si>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</si>
  <si>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</si>
  <si>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</si>
  <si>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</si>
  <si>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</si>
  <si>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</si>
  <si>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</si>
  <si>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</si>
  <si>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</si>
  <si>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</si>
  <si>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</si>
  <si>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</si>
  <si>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</si>
  <si>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</si>
  <si>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</si>
  <si>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</si>
  <si>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</si>
  <si>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</si>
  <si>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</si>
  <si>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</si>
  <si>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</si>
  <si>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</si>
  <si>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</si>
  <si>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</si>
  <si>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</si>
  <si>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</si>
  <si>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</si>
  <si>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</si>
  <si>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</si>
  <si>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</si>
  <si>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</si>
  <si>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</si>
  <si>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</si>
  <si>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</si>
  <si>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</si>
  <si>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</si>
  <si>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</si>
  <si>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</si>
  <si>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</si>
  <si>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</si>
  <si>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</si>
  <si>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</si>
  <si>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</si>
  <si>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</si>
  <si>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</si>
  <si>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</si>
  <si>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</si>
  <si>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</si>
  <si>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</si>
  <si>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</si>
  <si>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</si>
  <si>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</si>
  <si>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</si>
  <si>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</si>
  <si>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</si>
  <si>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</si>
  <si>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</si>
  <si>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</si>
  <si>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</si>
  <si>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</si>
  <si>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</si>
  <si>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</si>
  <si>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</si>
  <si>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</si>
  <si>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</si>
  <si>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</si>
  <si>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</si>
  <si>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</si>
  <si>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</si>
  <si>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</si>
  <si>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</si>
  <si>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</si>
  <si>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</si>
  <si>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</si>
  <si>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</si>
  <si>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</si>
  <si>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</si>
  <si>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</si>
  <si>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</si>
  <si>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</si>
  <si>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</si>
  <si>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</si>
  <si>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</si>
  <si>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</si>
  <si>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</si>
  <si>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</si>
  <si>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</si>
  <si>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</si>
  <si>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</si>
  <si>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</si>
  <si>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</si>
  <si>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</si>
  <si>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</si>
  <si>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</si>
  <si>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</si>
  <si>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</si>
  <si>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</si>
  <si>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</si>
  <si>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</si>
  <si>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</si>
  <si>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</si>
  <si>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</si>
  <si>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</si>
  <si>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</si>
  <si>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</si>
  <si>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</si>
  <si>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</si>
  <si>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</si>
  <si>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</si>
  <si>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</si>
  <si>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</si>
  <si>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</si>
  <si>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</si>
  <si>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</si>
  <si>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</si>
  <si>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</si>
  <si>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</si>
  <si>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</si>
  <si>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</si>
  <si>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</si>
  <si>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</si>
  <si>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</si>
  <si>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</si>
  <si>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</si>
  <si>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</si>
  <si>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</si>
  <si>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</si>
  <si>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</si>
  <si>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</si>
  <si>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</si>
  <si>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</si>
  <si>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</si>
  <si>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</si>
  <si>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</si>
  <si>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</si>
  <si>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</si>
  <si>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</si>
  <si>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</si>
  <si>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</si>
  <si>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</si>
  <si>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</si>
  <si>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</si>
  <si>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</si>
  <si>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</si>
  <si>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</si>
  <si>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</si>
  <si>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</si>
  <si>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</si>
  <si>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</si>
  <si>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</si>
  <si>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</si>
  <si>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</si>
  <si>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</si>
  <si>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</si>
  <si>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</si>
  <si>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</si>
  <si>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</si>
  <si>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</si>
  <si>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</si>
  <si>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</si>
  <si>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</si>
  <si>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</si>
  <si>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</si>
  <si>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</si>
  <si>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</si>
  <si>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</si>
  <si>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</si>
  <si>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</si>
  <si>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</si>
  <si>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</si>
  <si>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</si>
  <si>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</si>
  <si>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</si>
  <si>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</si>
  <si>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</si>
  <si>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</si>
  <si>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</si>
  <si>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</si>
  <si>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</si>
  <si>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</si>
  <si>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</si>
  <si>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</si>
  <si>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</si>
  <si>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</si>
  <si>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</si>
  <si>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</si>
  <si>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</si>
  <si>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</si>
  <si>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</si>
  <si>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</si>
  <si>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</si>
  <si>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</si>
  <si>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</si>
  <si>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</si>
  <si>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</si>
  <si>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</si>
  <si>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</si>
  <si>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</si>
  <si>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</si>
  <si>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</si>
  <si>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</si>
  <si>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</si>
  <si>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</si>
  <si>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</si>
  <si>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</si>
  <si>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</si>
  <si>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</si>
  <si>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</si>
  <si>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</si>
  <si>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</si>
  <si>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</si>
  <si>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</si>
  <si>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</si>
  <si>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</si>
  <si>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</si>
  <si>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</si>
  <si>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</si>
  <si>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</si>
  <si>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</si>
  <si>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</si>
  <si>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</si>
  <si>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</si>
  <si>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</si>
  <si>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</si>
  <si>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</si>
  <si>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</si>
  <si>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</si>
  <si>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</si>
  <si>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</si>
  <si>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</si>
  <si>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</si>
  <si>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</si>
  <si>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</si>
  <si>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</si>
  <si>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</si>
  <si>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</si>
  <si>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</si>
  <si>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</si>
  <si>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</si>
  <si>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</si>
  <si>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</si>
  <si>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</si>
  <si>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</si>
  <si>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</si>
  <si>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</si>
  <si>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</si>
  <si>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</si>
  <si>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</si>
  <si>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</si>
  <si>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</si>
  <si>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</si>
  <si>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</si>
  <si>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</si>
  <si>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</si>
  <si>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</si>
  <si>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</si>
  <si>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</si>
  <si>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</si>
  <si>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</si>
  <si>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</si>
  <si>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</si>
  <si>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</si>
  <si>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</si>
  <si>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</si>
  <si>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</si>
  <si>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</si>
  <si>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</si>
  <si>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</si>
  <si>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</si>
  <si>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</si>
  <si>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</si>
  <si>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</si>
  <si>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</si>
  <si>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</si>
  <si>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</si>
  <si>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</si>
  <si>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</si>
  <si>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</si>
  <si>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</si>
  <si>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</si>
  <si>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</si>
  <si>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</si>
  <si>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</si>
  <si>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</si>
  <si>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</si>
  <si>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</si>
  <si>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</si>
  <si>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</si>
  <si>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</si>
  <si>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</si>
  <si>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</si>
  <si>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</si>
  <si>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</si>
  <si>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</si>
  <si>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</si>
  <si>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</si>
  <si>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</si>
  <si>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</si>
  <si>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</si>
  <si>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</si>
  <si>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</si>
  <si>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</si>
  <si>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</si>
  <si>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</si>
  <si>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</si>
  <si>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</si>
  <si>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</si>
  <si>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</si>
  <si>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</si>
  <si>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</si>
  <si>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</si>
  <si>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</si>
  <si>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</si>
  <si>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</si>
  <si>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</si>
  <si>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</si>
  <si>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</si>
  <si>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</si>
  <si>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</si>
  <si>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</si>
  <si>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</si>
  <si>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</si>
  <si>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</si>
  <si>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</si>
  <si>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</si>
  <si>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</si>
  <si>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</si>
  <si>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</si>
  <si>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</si>
  <si>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</si>
  <si>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</si>
  <si>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</si>
  <si>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</si>
  <si>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</si>
  <si>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</si>
  <si>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</si>
  <si>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</si>
  <si>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</si>
  <si>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</si>
  <si>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</si>
  <si>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</si>
  <si>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</si>
  <si>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</si>
  <si>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</si>
  <si>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</si>
  <si>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</si>
  <si>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</si>
  <si>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</si>
  <si>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</si>
  <si>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</si>
  <si>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</si>
  <si>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</si>
  <si>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</si>
  <si>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</si>
  <si>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</si>
  <si>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</si>
  <si>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</si>
  <si>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</si>
  <si>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</si>
  <si>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</si>
  <si>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</si>
  <si>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</si>
  <si>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</si>
  <si>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</si>
  <si>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</si>
  <si>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</si>
  <si>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</si>
  <si>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</si>
  <si>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</si>
  <si>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</si>
  <si>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</si>
  <si>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</si>
  <si>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</si>
  <si>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</si>
  <si>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</si>
  <si>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</si>
  <si>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</si>
  <si>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</si>
  <si>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</si>
  <si>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</si>
  <si>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</si>
  <si>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</si>
  <si>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</si>
  <si>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</si>
  <si>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</si>
  <si>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</si>
  <si>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</si>
  <si>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</si>
  <si>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</si>
  <si>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</si>
  <si>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</si>
  <si>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</si>
  <si>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</si>
  <si>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</si>
  <si>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</si>
  <si>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</si>
  <si>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</si>
  <si>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</si>
  <si>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</si>
  <si>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</si>
  <si>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</si>
  <si>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</si>
  <si>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</si>
  <si>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</si>
  <si>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</si>
  <si>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</si>
  <si>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</si>
  <si>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</si>
  <si>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</si>
  <si>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</si>
  <si>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</si>
  <si>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</si>
  <si>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</si>
  <si>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</si>
  <si>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</si>
  <si>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</si>
  <si>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</si>
  <si>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</si>
  <si>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</si>
  <si>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</si>
  <si>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</si>
  <si>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</si>
  <si>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</si>
  <si>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</si>
  <si>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</si>
  <si>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</si>
  <si>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</si>
  <si>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</si>
  <si>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</si>
  <si>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</si>
  <si>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</si>
  <si>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</si>
  <si>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</si>
  <si>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</si>
  <si>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</si>
  <si>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</si>
  <si>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</si>
  <si>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</si>
  <si>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</si>
  <si>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</si>
  <si>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</si>
  <si>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</si>
  <si>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</si>
  <si>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</si>
  <si>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</si>
  <si>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</si>
  <si>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</si>
  <si>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</si>
  <si>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</si>
  <si>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</si>
  <si>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</si>
  <si>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</si>
  <si>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</si>
  <si>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</si>
  <si>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</si>
  <si>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</si>
  <si>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</si>
  <si>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</si>
  <si>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</si>
  <si>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</si>
  <si>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</si>
  <si>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</si>
  <si>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</si>
  <si>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</si>
  <si>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</si>
  <si>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</si>
  <si>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</si>
  <si>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</si>
  <si>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</si>
  <si>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</si>
  <si>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</si>
  <si>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</si>
  <si>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</si>
  <si>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</si>
  <si>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</si>
  <si>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</si>
  <si>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</si>
  <si>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</si>
  <si>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</si>
  <si>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</si>
  <si>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</si>
  <si>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</si>
  <si>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</si>
  <si>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</si>
  <si>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</si>
  <si>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</si>
  <si>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</si>
  <si>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</si>
  <si>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</si>
  <si>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</si>
  <si>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</si>
  <si>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</si>
  <si>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</si>
  <si>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</si>
  <si>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</si>
  <si>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</si>
  <si>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</si>
  <si>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</si>
  <si>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</si>
  <si>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</si>
  <si>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</si>
  <si>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</si>
  <si>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</si>
  <si>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</si>
  <si>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</si>
  <si>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</si>
  <si>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</si>
  <si>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</si>
  <si>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</si>
  <si>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</si>
  <si>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</si>
  <si>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</si>
  <si>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</si>
  <si>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</si>
  <si>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</si>
  <si>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</si>
  <si>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</si>
  <si>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</si>
  <si>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</si>
  <si>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</si>
  <si>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</si>
  <si>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</si>
  <si>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</si>
  <si>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</si>
  <si>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</si>
  <si>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</si>
  <si>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</si>
  <si>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</si>
  <si>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</si>
  <si>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</si>
  <si>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</si>
  <si>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</si>
  <si>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</si>
  <si>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</si>
  <si>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</si>
  <si>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</si>
  <si>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</si>
  <si>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</si>
  <si>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</si>
  <si>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</si>
  <si>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</si>
  <si>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</si>
  <si>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</si>
  <si>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</si>
  <si>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</si>
  <si>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</si>
  <si>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</si>
  <si>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</si>
  <si>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</si>
  <si>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</si>
  <si>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</si>
  <si>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</si>
  <si>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</si>
  <si>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</si>
  <si>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</si>
  <si>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</si>
  <si>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</si>
  <si>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</si>
  <si>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</si>
  <si>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</si>
  <si>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</si>
  <si>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</si>
  <si>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</si>
  <si>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</si>
  <si>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</si>
  <si>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</si>
  <si>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</si>
  <si>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</si>
  <si>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</si>
  <si>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</si>
  <si>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</si>
  <si>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</si>
  <si>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</si>
  <si>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</si>
  <si>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</si>
  <si>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</si>
  <si>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</si>
  <si>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</si>
  <si>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</si>
  <si>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</si>
  <si>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</si>
  <si>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</si>
  <si>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</si>
  <si>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</si>
  <si>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</si>
  <si>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</si>
  <si>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</si>
  <si>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</si>
  <si>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</si>
  <si>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</si>
  <si>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</si>
  <si>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</si>
  <si>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</si>
  <si>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</si>
  <si>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</si>
  <si>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</si>
  <si>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</si>
  <si>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</si>
  <si>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</si>
  <si>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</si>
  <si>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</si>
  <si>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</si>
  <si>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</si>
  <si>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</si>
  <si>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</si>
  <si>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</si>
  <si>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</si>
  <si>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</si>
  <si>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</si>
  <si>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</si>
  <si>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</si>
  <si>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</si>
  <si>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</si>
  <si>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</si>
  <si>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</si>
  <si>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</si>
  <si>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</si>
  <si>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</si>
  <si>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</si>
  <si>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</si>
  <si>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</si>
  <si>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</si>
  <si>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</si>
  <si>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</si>
  <si>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</si>
  <si>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</si>
  <si>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</si>
  <si>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</si>
  <si>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</si>
  <si>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</si>
  <si>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</si>
  <si>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</si>
  <si>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</si>
  <si>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</si>
  <si>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</si>
  <si>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</si>
  <si>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</si>
  <si>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</si>
  <si>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</si>
  <si>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</si>
  <si>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</si>
  <si>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</si>
  <si>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</si>
  <si>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</si>
  <si>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</si>
  <si>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</si>
  <si>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</si>
  <si>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</si>
  <si>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</si>
  <si>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</si>
  <si>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</si>
  <si>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</si>
  <si>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</si>
  <si>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</si>
  <si>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</si>
  <si>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</si>
  <si>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</si>
  <si>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</si>
  <si>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</si>
  <si>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</si>
  <si>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</si>
  <si>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</si>
  <si>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</si>
  <si>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</si>
  <si>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</si>
  <si>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</si>
  <si>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</si>
  <si>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</si>
  <si>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</si>
  <si>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</si>
  <si>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</si>
  <si>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</si>
  <si>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</si>
  <si>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</si>
  <si>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</si>
  <si>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</si>
  <si>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</si>
  <si>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</si>
  <si>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</si>
  <si>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</si>
  <si>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</si>
  <si>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</si>
  <si>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</si>
  <si>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</si>
  <si>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</si>
  <si>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</si>
  <si>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</si>
  <si>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</si>
  <si>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</si>
  <si>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</si>
  <si>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</si>
  <si>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</si>
  <si>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</si>
  <si>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</si>
  <si>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</si>
  <si>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</si>
  <si>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</si>
  <si>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</si>
  <si>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</si>
  <si>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</si>
  <si>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</si>
  <si>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</si>
  <si>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</si>
  <si>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</si>
  <si>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</si>
  <si>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</si>
  <si>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</si>
  <si>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</si>
  <si>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</si>
  <si>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</si>
  <si>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</si>
  <si>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</si>
  <si>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</si>
  <si>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</si>
  <si>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</si>
  <si>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</si>
  <si>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</si>
  <si>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</si>
  <si>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</si>
  <si>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</si>
  <si>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</si>
  <si>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</si>
  <si>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</si>
  <si>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</si>
  <si>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</si>
  <si>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</si>
  <si>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</si>
  <si>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</si>
  <si>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</si>
  <si>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</si>
  <si>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</si>
  <si>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</si>
  <si>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</si>
  <si>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</si>
  <si>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</si>
  <si>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</si>
  <si>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</si>
  <si>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</si>
  <si>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</si>
  <si>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</si>
  <si>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</si>
  <si>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</si>
  <si>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</si>
  <si>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</si>
  <si>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</si>
  <si>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</si>
  <si>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</si>
  <si>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</si>
  <si>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</si>
  <si>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</si>
  <si>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</si>
  <si>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</si>
  <si>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</si>
  <si>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</si>
  <si>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</si>
  <si>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</si>
  <si>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</si>
  <si>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</si>
  <si>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</si>
  <si>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</si>
  <si>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</si>
  <si>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</si>
  <si>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</si>
  <si>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</si>
  <si>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</si>
  <si>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</si>
  <si>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</si>
  <si>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</si>
  <si>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</si>
  <si>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</si>
  <si>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</si>
  <si>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</si>
  <si>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</si>
  <si>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</si>
  <si>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</si>
  <si>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</si>
  <si>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</si>
  <si>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</si>
  <si>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</si>
  <si>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</si>
  <si>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</si>
  <si>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</si>
  <si>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</si>
  <si>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</si>
  <si>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</si>
  <si>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</si>
  <si>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</si>
  <si>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</si>
  <si>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</si>
  <si>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</si>
  <si>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</si>
  <si>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</si>
  <si>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</si>
  <si>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</si>
  <si>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</si>
  <si>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</si>
  <si>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</si>
  <si>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</si>
  <si>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</si>
  <si>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</si>
  <si>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</si>
  <si>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</si>
  <si>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</si>
  <si>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</si>
  <si>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</si>
  <si>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</si>
  <si>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</si>
  <si>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</si>
  <si>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</si>
  <si>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</si>
  <si>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</si>
  <si>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</si>
  <si>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</si>
  <si>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</si>
  <si>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</si>
  <si>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</si>
  <si>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</si>
  <si>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</si>
  <si>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</si>
  <si>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</si>
  <si>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</si>
  <si>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</si>
  <si>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</si>
  <si>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</si>
  <si>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</si>
  <si>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</si>
  <si>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</si>
  <si>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</si>
  <si>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</si>
  <si>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</si>
  <si>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</si>
  <si>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</si>
  <si>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</si>
  <si>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</si>
  <si>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</si>
  <si>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</si>
  <si>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</si>
  <si>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</si>
  <si>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</si>
  <si>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</si>
  <si>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</si>
  <si>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</si>
  <si>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</si>
  <si>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</si>
  <si>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</si>
  <si>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</si>
  <si>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</si>
  <si>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</si>
  <si>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</si>
  <si>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</si>
  <si>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</si>
  <si>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</si>
  <si>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</si>
  <si>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</si>
  <si>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</si>
  <si>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</si>
  <si>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</si>
  <si>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</si>
  <si>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</si>
  <si>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</si>
  <si>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</si>
  <si>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</si>
  <si>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</si>
  <si>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</si>
  <si>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</si>
  <si>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</si>
  <si>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</si>
  <si>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</si>
  <si>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</si>
  <si>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</si>
  <si>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</si>
  <si>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</si>
  <si>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</si>
  <si>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</si>
  <si>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</si>
  <si>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</si>
  <si>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</si>
  <si>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</si>
  <si>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</si>
  <si>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</si>
  <si>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</si>
  <si>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</si>
  <si>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</si>
  <si>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</si>
  <si>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</si>
  <si>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</si>
  <si>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</si>
  <si>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</si>
  <si>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</si>
  <si>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</si>
  <si>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</si>
  <si>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</si>
  <si>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</si>
  <si>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</si>
  <si>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</si>
  <si>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</si>
  <si>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</si>
  <si>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</si>
  <si>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</si>
  <si>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</si>
  <si>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</si>
  <si>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</si>
  <si>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</si>
  <si>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</si>
  <si>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</si>
  <si>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</si>
  <si>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</si>
  <si>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</si>
  <si>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</si>
  <si>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</si>
  <si>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</si>
  <si>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</si>
  <si>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</si>
  <si>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</si>
  <si>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</si>
  <si>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</si>
  <si>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</si>
  <si>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</si>
  <si>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</si>
  <si>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</si>
  <si>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</si>
  <si>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</si>
  <si>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</si>
  <si>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</si>
  <si>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</si>
  <si>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</si>
  <si>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</si>
  <si>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</si>
  <si>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</si>
  <si>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</si>
  <si>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</si>
  <si>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</si>
  <si>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</si>
  <si>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</si>
  <si>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</si>
  <si>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</si>
  <si>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</si>
  <si>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</si>
  <si>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</si>
  <si>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</si>
  <si>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</si>
  <si>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</si>
  <si>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</si>
  <si>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</si>
  <si>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</si>
  <si>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</si>
  <si>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</si>
  <si>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</si>
  <si>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</si>
  <si>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</si>
  <si>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</si>
  <si>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</si>
  <si>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</si>
  <si>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</si>
  <si>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</si>
  <si>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</si>
  <si>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</si>
  <si>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</si>
  <si>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</si>
  <si>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</si>
  <si>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</si>
  <si>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</si>
  <si>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</si>
  <si>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</si>
  <si>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</si>
  <si>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</si>
  <si>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</si>
  <si>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</si>
  <si>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</si>
  <si>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</si>
  <si>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</si>
  <si>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</si>
  <si>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</si>
  <si>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</si>
  <si>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</si>
  <si>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</si>
  <si>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</si>
  <si>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</si>
  <si>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</si>
  <si>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</si>
  <si>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</si>
  <si>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</si>
  <si>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</si>
  <si>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</si>
  <si>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</si>
  <si>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</si>
  <si>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</si>
  <si>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</si>
  <si>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</si>
  <si>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</si>
  <si>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</si>
  <si>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</si>
  <si>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</si>
  <si>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</si>
  <si>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</si>
  <si>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</si>
  <si>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</si>
  <si>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</si>
  <si>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</si>
  <si>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</si>
  <si>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</si>
  <si>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</si>
  <si>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</si>
  <si>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</si>
  <si>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</si>
  <si>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</si>
  <si>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</si>
  <si>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</si>
  <si>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</si>
  <si>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</si>
  <si>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</si>
  <si>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</si>
  <si>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</si>
  <si>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</si>
  <si>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</si>
  <si>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</si>
  <si>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</si>
  <si>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</si>
  <si>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</si>
  <si>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</si>
  <si>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</si>
  <si>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</si>
  <si>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</si>
  <si>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</si>
  <si>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</si>
  <si>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</si>
  <si>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</si>
  <si>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</si>
  <si>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</si>
  <si>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</si>
  <si>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</si>
  <si>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</si>
  <si>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</si>
  <si>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</si>
  <si>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</si>
  <si>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</si>
  <si>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</si>
  <si>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</si>
  <si>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</si>
  <si>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</si>
  <si>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</si>
  <si>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</si>
  <si>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</si>
  <si>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</si>
  <si>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</si>
  <si>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</si>
  <si>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</si>
  <si>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</si>
  <si>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</si>
  <si>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</si>
  <si>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</si>
  <si>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</si>
  <si>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</si>
  <si>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</si>
  <si>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</si>
  <si>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</si>
  <si>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</si>
  <si>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</si>
  <si>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</si>
  <si>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</si>
  <si>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</si>
  <si>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</si>
  <si>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</si>
  <si>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</si>
  <si>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</si>
  <si>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</si>
  <si>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</si>
  <si>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</si>
  <si>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</si>
  <si>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</si>
  <si>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</si>
  <si>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</si>
  <si>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</si>
  <si>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</si>
  <si>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</si>
  <si>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</si>
  <si>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</si>
  <si>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</si>
  <si>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</si>
  <si>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</si>
  <si>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</si>
  <si>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</si>
  <si>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</si>
  <si>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</si>
  <si>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</si>
  <si>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</si>
  <si>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</si>
  <si>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</si>
  <si>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</si>
  <si>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</si>
  <si>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</si>
  <si>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</si>
  <si>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</si>
  <si>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</si>
  <si>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</si>
  <si>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</si>
  <si>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</si>
  <si>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</si>
  <si>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</si>
  <si>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</si>
  <si>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</si>
  <si>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</si>
  <si>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</si>
  <si>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</si>
  <si>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</si>
  <si>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</si>
  <si>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</si>
  <si>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</si>
  <si>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</si>
  <si>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</si>
  <si>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</si>
  <si>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</si>
  <si>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</si>
  <si>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</si>
  <si>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</si>
  <si>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</si>
  <si>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</si>
  <si>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</si>
  <si>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</si>
  <si>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</si>
  <si>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</si>
  <si>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</si>
  <si>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</si>
  <si>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</si>
  <si>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</si>
  <si>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</si>
  <si>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</si>
  <si>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</si>
  <si>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</si>
  <si>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</si>
  <si>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</si>
  <si>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</si>
  <si>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</si>
  <si>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</si>
  <si>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</si>
  <si>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</si>
  <si>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</si>
  <si>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</si>
  <si>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</si>
  <si>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</si>
  <si>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</si>
  <si>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</si>
  <si>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</si>
  <si>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</si>
  <si>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</si>
  <si>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</si>
  <si>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</si>
  <si>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</si>
  <si>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</si>
  <si>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</si>
  <si>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</si>
  <si>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</si>
  <si>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</si>
  <si>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</si>
  <si>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</si>
  <si>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</si>
  <si>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</si>
  <si>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</si>
  <si>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</si>
  <si>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</si>
  <si>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</si>
  <si>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</si>
  <si>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</si>
  <si>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</si>
  <si>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</si>
  <si>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</si>
  <si>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</si>
  <si>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</si>
  <si>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</si>
  <si>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</si>
  <si>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</si>
  <si>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</si>
  <si>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</si>
  <si>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</si>
  <si>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</si>
  <si>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</si>
  <si>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</si>
  <si>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</si>
  <si>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</si>
  <si>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</si>
  <si>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</si>
  <si>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</si>
  <si>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</si>
  <si>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</si>
  <si>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</si>
  <si>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</si>
  <si>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</si>
  <si>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</si>
  <si>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</si>
  <si>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</si>
  <si>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</si>
  <si>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</si>
  <si>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</si>
  <si>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</si>
  <si>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</si>
  <si>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</si>
  <si>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</si>
  <si>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</si>
  <si>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</si>
  <si>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</si>
  <si>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</si>
  <si>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</si>
  <si>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</si>
  <si>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</si>
  <si>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</si>
  <si>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</si>
  <si>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</si>
  <si>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</si>
  <si>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</si>
  <si>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</si>
  <si>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</si>
  <si>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</si>
  <si>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</si>
  <si>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</si>
  <si>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</si>
  <si>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</si>
  <si>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</si>
  <si>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</si>
  <si>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</si>
  <si>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</si>
  <si>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</si>
  <si>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</si>
  <si>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</si>
  <si>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</si>
  <si>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</si>
  <si>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</si>
  <si>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</si>
  <si>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</si>
  <si>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</si>
  <si>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</si>
  <si>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</si>
  <si>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</si>
  <si>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</si>
  <si>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</si>
  <si>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</si>
  <si>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</si>
  <si>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</si>
  <si>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</si>
  <si>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</si>
  <si>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</si>
  <si>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</si>
  <si>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</si>
  <si>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</si>
  <si>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</si>
  <si>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</si>
  <si>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</si>
  <si>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</si>
  <si>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</si>
  <si>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</si>
  <si>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</si>
  <si>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</si>
  <si>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</si>
  <si>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</si>
  <si>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</si>
  <si>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</si>
  <si>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</si>
  <si>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</si>
  <si>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</si>
  <si>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</si>
  <si>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</si>
  <si>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</si>
  <si>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</si>
  <si>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</si>
  <si>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</si>
  <si>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</si>
  <si>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</si>
  <si>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</si>
  <si>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</si>
  <si>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</si>
  <si>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</si>
  <si>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</si>
  <si>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</si>
  <si>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</si>
  <si>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</si>
  <si>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</si>
  <si>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</si>
  <si>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</si>
  <si>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</si>
  <si>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</si>
  <si>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</si>
  <si>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</si>
  <si>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</si>
  <si>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</si>
  <si>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</si>
  <si>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</si>
  <si>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</si>
  <si>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</si>
  <si>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</si>
  <si>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</si>
  <si>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</si>
  <si>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</si>
  <si>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</si>
  <si>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</si>
  <si>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</si>
  <si>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</si>
  <si>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</si>
  <si>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</si>
  <si>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</si>
  <si>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</si>
  <si>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</si>
  <si>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</si>
  <si>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</si>
  <si>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</si>
  <si>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</si>
  <si>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</si>
  <si>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</si>
  <si>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</si>
  <si>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</si>
  <si>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</si>
  <si>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</si>
  <si>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</si>
  <si>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</si>
  <si>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</si>
  <si>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</si>
  <si>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</si>
  <si>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</si>
  <si>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</si>
  <si>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</si>
  <si>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</si>
  <si>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</si>
  <si>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</si>
  <si>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</si>
  <si>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</si>
  <si>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</si>
  <si>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</si>
  <si>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</si>
  <si>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</si>
  <si>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</si>
  <si>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</si>
  <si>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</si>
  <si>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</si>
  <si>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</si>
  <si>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</si>
  <si>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</si>
  <si>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</si>
  <si>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</si>
  <si>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</si>
  <si>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</si>
  <si>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</si>
  <si>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</si>
  <si>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</si>
  <si>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</si>
  <si>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</si>
  <si>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</si>
  <si>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</si>
  <si>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</si>
  <si>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</si>
  <si>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</si>
  <si>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</si>
  <si>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</si>
  <si>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</si>
  <si>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</si>
  <si>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</si>
  <si>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</si>
  <si>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</si>
  <si>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</si>
  <si>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</si>
  <si>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</si>
  <si>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</si>
  <si>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</si>
  <si>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</si>
  <si>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</si>
  <si>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</si>
  <si>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</si>
  <si>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</si>
  <si>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</si>
  <si>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</si>
  <si>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</si>
  <si>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</si>
  <si>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</si>
  <si>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</si>
  <si>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</si>
  <si>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</si>
  <si>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</si>
  <si>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</si>
  <si>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</si>
  <si>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</si>
  <si>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</si>
  <si>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</si>
  <si>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</si>
  <si>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</si>
  <si>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</si>
  <si>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</si>
  <si>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</si>
  <si>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</si>
  <si>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</si>
  <si>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</si>
  <si>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</si>
  <si>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</si>
  <si>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</si>
  <si>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</si>
  <si>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</si>
  <si>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</si>
  <si>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</si>
  <si>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</si>
  <si>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</si>
  <si>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</si>
  <si>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</si>
  <si>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</si>
  <si>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</si>
  <si>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</si>
  <si>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</si>
  <si>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</si>
  <si>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</si>
  <si>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</si>
  <si>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</si>
  <si>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</si>
  <si>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</si>
  <si>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</si>
  <si>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</si>
  <si>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</si>
  <si>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</si>
  <si>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</si>
  <si>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</si>
  <si>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</si>
  <si>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</si>
  <si>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</si>
  <si>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</si>
  <si>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</si>
  <si>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</si>
  <si>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</si>
  <si>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</si>
  <si>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</si>
  <si>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</si>
  <si>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</si>
  <si>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</si>
  <si>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</si>
  <si>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</si>
  <si>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</si>
  <si>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</si>
  <si>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</si>
  <si>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</si>
  <si>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</si>
  <si>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</si>
  <si>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</si>
  <si>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</si>
  <si>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</si>
  <si>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</si>
  <si>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</si>
  <si>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</si>
  <si>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</si>
  <si>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</si>
  <si>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</si>
  <si>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</si>
  <si>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</si>
  <si>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</si>
  <si>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</si>
  <si>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</si>
  <si>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</si>
  <si>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</si>
  <si>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</si>
  <si>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</si>
  <si>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</si>
  <si>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</si>
  <si>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</si>
  <si>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</si>
  <si>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</si>
  <si>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</si>
  <si>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</si>
  <si>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</si>
  <si>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</si>
  <si>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</si>
  <si>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</si>
  <si>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</si>
  <si>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</si>
  <si>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</si>
  <si>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</si>
  <si>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</si>
  <si>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</si>
  <si>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</si>
  <si>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</si>
  <si>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</si>
  <si>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</si>
  <si>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</si>
  <si>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</si>
  <si>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</si>
  <si>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</si>
  <si>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</si>
  <si>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</si>
  <si>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</si>
  <si>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</si>
  <si>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</si>
  <si>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</si>
  <si>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</si>
  <si>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</si>
  <si>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</si>
  <si>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</si>
  <si>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</si>
  <si>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</si>
  <si>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</si>
  <si>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</si>
  <si>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</si>
  <si>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</si>
  <si>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</si>
  <si>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</si>
  <si>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</si>
  <si>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</si>
  <si>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</si>
  <si>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</si>
  <si>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</si>
  <si>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</si>
  <si>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</si>
  <si>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</si>
  <si>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</si>
  <si>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</si>
  <si>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</si>
  <si>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</si>
  <si>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</si>
  <si>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</si>
  <si>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</si>
  <si>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</si>
  <si>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</si>
  <si>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</si>
  <si>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</si>
  <si>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</si>
  <si>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</si>
  <si>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</si>
  <si>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</si>
  <si>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</si>
  <si>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</si>
  <si>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</si>
  <si>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</si>
  <si>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</si>
  <si>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</si>
  <si>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</si>
  <si>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</si>
  <si>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</si>
  <si>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</si>
  <si>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</si>
  <si>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</si>
  <si>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</si>
  <si>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</si>
  <si>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</si>
  <si>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</si>
  <si>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</si>
  <si>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</si>
  <si>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</si>
  <si>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</si>
  <si>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</si>
  <si>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</si>
  <si>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</si>
  <si>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</si>
  <si>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</si>
  <si>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</si>
  <si>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</si>
  <si>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</si>
  <si>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</si>
  <si>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</si>
  <si>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</si>
  <si>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</si>
  <si>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</si>
  <si>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</si>
  <si>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</si>
  <si>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</si>
  <si>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</si>
  <si>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</si>
  <si>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</si>
  <si>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</si>
  <si>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</si>
  <si>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</si>
  <si>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</si>
  <si>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</si>
  <si>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</si>
  <si>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</si>
  <si>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</si>
  <si>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</si>
  <si>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</si>
  <si>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</si>
  <si>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</si>
  <si>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</si>
  <si>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</si>
  <si>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</si>
  <si>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</si>
  <si>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</si>
  <si>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</si>
  <si>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</si>
  <si>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</si>
  <si>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</si>
  <si>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</si>
  <si>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</si>
  <si>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</si>
  <si>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</si>
  <si>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</si>
  <si>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</si>
  <si>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</si>
  <si>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</si>
  <si>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</si>
  <si>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</si>
  <si>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</si>
  <si>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</si>
  <si>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</si>
  <si>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</si>
  <si>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</si>
  <si>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</si>
  <si>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</si>
  <si>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</si>
  <si>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</si>
  <si>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</si>
  <si>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</si>
  <si>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</si>
  <si>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</si>
  <si>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</si>
  <si>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</si>
  <si>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</si>
  <si>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</si>
  <si>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</si>
  <si>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</si>
  <si>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</si>
  <si>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</si>
  <si>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</si>
  <si>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</si>
  <si>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</si>
  <si>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</si>
  <si>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</si>
  <si>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</si>
  <si>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</si>
  <si>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</si>
  <si>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</si>
  <si>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</si>
  <si>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</si>
  <si>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</si>
  <si>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</si>
  <si>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</si>
  <si>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</si>
  <si>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</si>
  <si>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</si>
  <si>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</si>
  <si>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</si>
  <si>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</si>
  <si>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</si>
  <si>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</si>
  <si>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</si>
  <si>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</si>
  <si>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</si>
  <si>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</si>
  <si>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</si>
  <si>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</si>
  <si>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</si>
  <si>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</si>
  <si>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</si>
  <si>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</si>
  <si>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</si>
  <si>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</si>
  <si>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</si>
  <si>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</si>
  <si>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</si>
  <si>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</si>
  <si>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</si>
  <si>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</si>
  <si>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</si>
  <si>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</si>
  <si>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</si>
  <si>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</si>
  <si>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</si>
  <si>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</si>
  <si>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</si>
  <si>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</si>
  <si>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</si>
  <si>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</si>
  <si>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</si>
  <si>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</si>
  <si>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</si>
  <si>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</si>
  <si>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</si>
  <si>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</si>
  <si>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</si>
  <si>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</si>
  <si>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</si>
  <si>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</si>
  <si>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</si>
  <si>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</si>
  <si>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</si>
  <si>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</si>
  <si>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</si>
  <si>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</si>
  <si>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</si>
  <si>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</si>
  <si>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</si>
  <si>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</si>
  <si>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</si>
  <si>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</si>
  <si>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</si>
  <si>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</si>
  <si>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</si>
  <si>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</si>
  <si>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</si>
  <si>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</si>
  <si>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</si>
  <si>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</si>
  <si>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</si>
  <si>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</si>
  <si>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</si>
  <si>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</si>
  <si>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</si>
  <si>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</si>
  <si>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</si>
  <si>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</si>
  <si>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</si>
  <si>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</si>
  <si>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</si>
  <si>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</si>
  <si>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</si>
  <si>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</si>
  <si>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</si>
  <si>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</si>
  <si>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</si>
  <si>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</si>
  <si>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</si>
  <si>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</si>
  <si>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</si>
  <si>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</si>
  <si>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</si>
  <si>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</si>
  <si>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</si>
  <si>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</si>
  <si>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</si>
  <si>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</si>
  <si>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</si>
  <si>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</si>
  <si>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</si>
  <si>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</si>
  <si>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</si>
  <si>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</si>
  <si>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</si>
  <si>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</si>
  <si>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</si>
  <si>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</si>
  <si>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</si>
  <si>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</si>
  <si>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</si>
  <si>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</si>
  <si>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</si>
  <si>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</si>
  <si>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</si>
  <si>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</si>
  <si>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</si>
  <si>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</si>
  <si>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</si>
  <si>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</si>
  <si>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</si>
  <si>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</si>
  <si>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</si>
  <si>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</si>
  <si>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</si>
  <si>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</si>
  <si>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</si>
  <si>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</si>
  <si>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</si>
  <si>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</si>
  <si>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</si>
  <si>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</si>
  <si>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</si>
  <si>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</si>
  <si>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</si>
  <si>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</si>
  <si>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</si>
  <si>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</si>
  <si>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</si>
  <si>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</si>
  <si>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</si>
  <si>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</si>
  <si>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</si>
  <si>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</si>
  <si>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</si>
  <si>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</si>
  <si>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</si>
  <si>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</si>
  <si>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</si>
  <si>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</si>
  <si>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</si>
  <si>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</si>
  <si>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</si>
  <si>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</si>
  <si>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</si>
  <si>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</si>
  <si>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</si>
  <si>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</si>
  <si>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</si>
  <si>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</si>
  <si>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</si>
  <si>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</si>
  <si>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</si>
  <si>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</si>
  <si>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</si>
  <si>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</si>
  <si>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</si>
  <si>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</si>
  <si>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</si>
  <si>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</si>
  <si>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</si>
  <si>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</si>
  <si>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</si>
  <si>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</si>
  <si>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</si>
  <si>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</si>
  <si>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</si>
  <si>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</si>
  <si>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</si>
  <si>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</si>
  <si>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</si>
  <si>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</si>
  <si>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</si>
  <si>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</si>
  <si>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</si>
  <si>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</si>
  <si>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</si>
  <si>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</si>
  <si>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</si>
  <si>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</si>
  <si>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</si>
  <si>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</si>
  <si>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</si>
  <si>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</si>
  <si>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</si>
  <si>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</si>
  <si>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</si>
  <si>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</si>
  <si>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</si>
  <si>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</si>
  <si>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</si>
  <si>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</si>
  <si>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</si>
  <si>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</si>
  <si>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</si>
  <si>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</si>
  <si>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</si>
  <si>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</si>
  <si>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</si>
  <si>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</si>
  <si>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</si>
  <si>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</si>
  <si>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</si>
  <si>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</si>
  <si>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</si>
  <si>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</si>
  <si>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</si>
  <si>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</si>
  <si>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</si>
  <si>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</si>
  <si>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</si>
  <si>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</si>
  <si>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</si>
  <si>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</si>
  <si>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</si>
  <si>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</si>
  <si>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</si>
  <si>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</si>
  <si>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</si>
  <si>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</si>
  <si>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</si>
  <si>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</si>
  <si>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</si>
  <si>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</si>
  <si>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</si>
  <si>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</si>
  <si>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</si>
  <si>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</si>
  <si>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</si>
  <si>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</si>
  <si>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</si>
  <si>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</si>
  <si>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</si>
  <si>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</si>
  <si>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</si>
  <si>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</si>
  <si>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</si>
  <si>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</si>
  <si>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</si>
  <si>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</si>
  <si>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</si>
  <si>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</si>
  <si>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</si>
  <si>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</si>
  <si>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</si>
  <si>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</si>
  <si>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</si>
  <si>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</si>
  <si>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</si>
  <si>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</si>
  <si>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</si>
  <si>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</si>
  <si>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</si>
  <si>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</si>
  <si>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</si>
  <si>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</si>
  <si>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</si>
  <si>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</si>
  <si>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</si>
  <si>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</si>
  <si>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</si>
  <si>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</si>
  <si>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</si>
  <si>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</si>
  <si>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</si>
  <si>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</si>
  <si>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</si>
  <si>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</si>
  <si>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</si>
  <si>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</si>
  <si>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</si>
  <si>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</si>
  <si>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</si>
  <si>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</si>
  <si>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</si>
  <si>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</si>
  <si>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</si>
  <si>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</si>
  <si>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</si>
  <si>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</si>
  <si>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</si>
  <si>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</si>
  <si>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</si>
  <si>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</si>
  <si>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</si>
  <si>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</si>
  <si>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</si>
  <si>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</si>
  <si>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</si>
  <si>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</si>
  <si>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</si>
  <si>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</si>
  <si>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</si>
  <si>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</si>
  <si>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</si>
  <si>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</si>
  <si>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</si>
  <si>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</si>
  <si>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</si>
  <si>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</si>
  <si>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</si>
  <si>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</si>
  <si>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</si>
  <si>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</si>
  <si>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</si>
  <si>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</si>
  <si>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</si>
  <si>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</si>
  <si>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</si>
  <si>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</si>
  <si>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</si>
  <si>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</si>
  <si>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</si>
  <si>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</si>
  <si>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</si>
  <si>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</si>
  <si>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</si>
  <si>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</si>
  <si>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</si>
  <si>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</si>
  <si>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</si>
  <si>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</si>
  <si>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</si>
  <si>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</si>
  <si>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</si>
  <si>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</si>
  <si>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</si>
  <si>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</si>
  <si>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</si>
  <si>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</si>
  <si>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</si>
  <si>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</si>
  <si>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</si>
  <si>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</si>
  <si>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</si>
  <si>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</si>
  <si>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</si>
  <si>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</si>
  <si>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</si>
  <si>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</si>
  <si>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</si>
  <si>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</si>
  <si>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</si>
  <si>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</si>
  <si>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</si>
  <si>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</si>
  <si>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</si>
  <si>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</si>
  <si>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</si>
  <si>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</si>
  <si>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</si>
  <si>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</si>
  <si>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</si>
  <si>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</si>
  <si>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</si>
  <si>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</si>
  <si>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</si>
  <si>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</si>
  <si>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</si>
  <si>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</si>
  <si>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</si>
  <si>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</si>
  <si>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</si>
  <si>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</si>
  <si>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</si>
  <si>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</si>
  <si>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</si>
  <si>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</si>
  <si>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</si>
  <si>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</si>
  <si>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</si>
  <si>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</si>
  <si>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</si>
  <si>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</si>
  <si>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</si>
  <si>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</si>
  <si>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</si>
  <si>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</si>
  <si>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</si>
  <si>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</si>
  <si>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</si>
  <si>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</si>
  <si>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</si>
  <si>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</si>
  <si>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</si>
  <si>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</si>
  <si>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</si>
  <si>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</si>
  <si>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</si>
  <si>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</si>
  <si>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</si>
  <si>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</si>
  <si>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</si>
  <si>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</si>
  <si>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</si>
  <si>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</si>
  <si>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</si>
  <si>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</si>
  <si>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</si>
  <si>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</si>
  <si>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</si>
  <si>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</si>
  <si>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</si>
  <si>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</si>
  <si>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</si>
  <si>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</si>
  <si>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</si>
  <si>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</si>
  <si>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</si>
  <si>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</si>
  <si>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</si>
  <si>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</si>
  <si>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</si>
  <si>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</si>
  <si>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</si>
  <si>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</si>
  <si>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</si>
  <si>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</si>
  <si>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</si>
  <si>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</si>
  <si>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</si>
  <si>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</si>
  <si>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</si>
  <si>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</si>
  <si>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</si>
  <si>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</si>
  <si>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</si>
  <si>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</si>
  <si>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</si>
  <si>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</si>
  <si>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</si>
  <si>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</si>
  <si>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</si>
  <si>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</si>
  <si>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</si>
  <si>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</si>
  <si>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</si>
  <si>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</si>
  <si>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</si>
  <si>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</si>
  <si>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</si>
  <si>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</si>
  <si>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</si>
  <si>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</si>
  <si>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</si>
  <si>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</si>
  <si>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</si>
  <si>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</si>
  <si>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</si>
  <si>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</si>
  <si>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</si>
  <si>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</si>
  <si>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</si>
  <si>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</si>
  <si>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</si>
  <si>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</si>
  <si>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</si>
  <si>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</si>
  <si>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</si>
  <si>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</si>
  <si>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</si>
  <si>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</si>
  <si>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</si>
  <si>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</si>
  <si>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</si>
  <si>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</si>
  <si>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</si>
  <si>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</si>
  <si>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</si>
  <si>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</si>
  <si>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</si>
  <si>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</si>
  <si>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</si>
  <si>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</si>
  <si>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</si>
  <si>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</si>
  <si>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</si>
  <si>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</si>
  <si>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</si>
  <si>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</si>
  <si>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</si>
  <si>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</si>
  <si>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</si>
  <si>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</si>
  <si>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</si>
  <si>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</si>
  <si>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</si>
  <si>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</si>
  <si>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</si>
  <si>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</si>
  <si>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</si>
  <si>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</si>
  <si>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</si>
  <si>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</si>
  <si>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</si>
  <si>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</si>
  <si>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</si>
  <si>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</si>
  <si>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</si>
  <si>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</si>
  <si>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</si>
  <si>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</si>
  <si>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</si>
  <si>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</si>
  <si>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</si>
  <si>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</si>
  <si>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</si>
  <si>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</si>
  <si>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</si>
  <si>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</si>
  <si>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</si>
  <si>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</si>
  <si>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</si>
  <si>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</si>
  <si>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</si>
  <si>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</si>
  <si>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</si>
  <si>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</si>
  <si>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</si>
  <si>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</si>
  <si>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</si>
  <si>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</si>
  <si>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</si>
  <si>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</si>
  <si>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</si>
  <si>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</si>
  <si>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</si>
  <si>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</si>
  <si>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</si>
  <si>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</si>
  <si>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</si>
  <si>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</si>
  <si>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</si>
  <si>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</si>
  <si>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</si>
  <si>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</si>
  <si>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</si>
  <si>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</si>
  <si>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</si>
  <si>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</si>
  <si>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</si>
  <si>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</si>
  <si>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</si>
  <si>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</si>
  <si>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</si>
  <si>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</si>
  <si>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</si>
  <si>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</si>
  <si>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</si>
  <si>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</si>
  <si>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</si>
  <si>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</si>
  <si>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</si>
  <si>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</si>
  <si>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</si>
  <si>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</si>
  <si>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</si>
  <si>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</si>
  <si>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</si>
  <si>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</si>
  <si>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</si>
  <si>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</si>
  <si>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</si>
  <si>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</si>
  <si>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</si>
  <si>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</si>
  <si>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</si>
  <si>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</si>
  <si>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</si>
  <si>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</si>
  <si>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</si>
  <si>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</si>
  <si>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</si>
  <si>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</si>
  <si>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</si>
  <si>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</si>
  <si>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</si>
  <si>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</si>
  <si>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</si>
  <si>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</si>
  <si>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</si>
  <si>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</si>
  <si>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</si>
  <si>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</si>
  <si>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</si>
  <si>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</si>
  <si>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</si>
  <si>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</si>
  <si>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</si>
  <si>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</si>
  <si>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</si>
  <si>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</si>
  <si>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</si>
  <si>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</si>
  <si>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</si>
  <si>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</si>
  <si>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</si>
  <si>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</si>
  <si>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</si>
  <si>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</si>
  <si>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</si>
  <si>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</si>
  <si>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</si>
  <si>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</si>
  <si>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</si>
  <si>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</si>
  <si>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</si>
  <si>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</si>
  <si>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</si>
  <si>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</si>
  <si>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</si>
  <si>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</si>
  <si>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</si>
  <si>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</si>
  <si>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</si>
  <si>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</si>
  <si>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</si>
  <si>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</si>
  <si>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</si>
  <si>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</si>
  <si>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</si>
  <si>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</si>
  <si>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</si>
  <si>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</si>
  <si>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</si>
  <si>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</si>
  <si>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</si>
  <si>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</si>
  <si>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</si>
  <si>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</si>
  <si>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</si>
  <si>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</si>
  <si>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</si>
  <si>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</si>
  <si>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</si>
  <si>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</si>
  <si>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</si>
  <si>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</si>
  <si>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</si>
  <si>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</si>
  <si>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</si>
  <si>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</si>
  <si>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</si>
  <si>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</si>
  <si>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</si>
  <si>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</si>
  <si>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</si>
  <si>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</si>
  <si>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</si>
  <si>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</si>
  <si>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</si>
  <si>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</si>
  <si>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</si>
  <si>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</si>
  <si>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</si>
  <si>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</si>
  <si>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</si>
  <si>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</si>
  <si>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</si>
  <si>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</si>
  <si>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</si>
  <si>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</si>
  <si>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</si>
  <si>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</si>
  <si>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</si>
  <si>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</si>
  <si>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</si>
  <si>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</si>
  <si>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</si>
  <si>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</si>
  <si>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</si>
  <si>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</si>
  <si>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</si>
  <si>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</si>
  <si>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</si>
  <si>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</si>
  <si>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</si>
  <si>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</si>
  <si>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</si>
  <si>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</si>
  <si>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</si>
  <si>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</si>
  <si>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</si>
  <si>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</si>
  <si>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</si>
  <si>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</si>
  <si>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</si>
  <si>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</si>
  <si>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</si>
  <si>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</si>
  <si>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</si>
  <si>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</si>
  <si>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</si>
  <si>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</si>
  <si>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</si>
  <si>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</si>
  <si>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</si>
  <si>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</si>
  <si>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</si>
  <si>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</si>
  <si>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</si>
  <si>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</si>
  <si>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</si>
  <si>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</si>
  <si>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</si>
  <si>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</si>
  <si>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</si>
  <si>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</si>
  <si>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</si>
  <si>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</si>
  <si>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</si>
  <si>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</si>
  <si>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</si>
  <si>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</si>
  <si>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</si>
  <si>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</si>
  <si>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</si>
  <si>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</si>
  <si>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</si>
  <si>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</si>
  <si>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</si>
  <si>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</si>
  <si>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</si>
  <si>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</si>
  <si>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</si>
  <si>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</si>
  <si>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</si>
  <si>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</si>
  <si>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</si>
  <si>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</si>
  <si>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</si>
  <si>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</si>
  <si>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</si>
  <si>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</si>
  <si>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</si>
  <si>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</si>
  <si>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</si>
  <si>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</si>
  <si>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</si>
  <si>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</si>
  <si>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</si>
  <si>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</si>
  <si>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</si>
  <si>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</si>
  <si>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</si>
  <si>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</si>
  <si>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</si>
  <si>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</si>
  <si>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</si>
  <si>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</si>
  <si>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</si>
  <si>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</si>
  <si>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</si>
  <si>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</si>
  <si>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</si>
  <si>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</si>
  <si>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</si>
  <si>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</si>
  <si>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</si>
  <si>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</si>
  <si>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</si>
  <si>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</si>
  <si>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</si>
  <si>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</si>
  <si>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</si>
  <si>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</si>
  <si>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</si>
  <si>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</si>
  <si>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</si>
  <si>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</si>
  <si>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</si>
  <si>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</si>
  <si>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</si>
  <si>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</si>
  <si>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</si>
  <si>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</si>
  <si>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</si>
  <si>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</si>
  <si>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</si>
  <si>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</si>
  <si>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</si>
  <si>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</si>
  <si>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</si>
  <si>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</si>
  <si>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</si>
  <si>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</si>
  <si>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</si>
  <si>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</si>
  <si>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</si>
  <si>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</si>
  <si>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</si>
  <si>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</si>
  <si>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</si>
  <si>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</si>
  <si>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</si>
  <si>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</si>
  <si>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</si>
  <si>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</si>
  <si>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</si>
  <si>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</si>
  <si>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</si>
  <si>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</si>
  <si>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</si>
  <si>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</si>
  <si>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</si>
  <si>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</si>
  <si>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</si>
  <si>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</si>
  <si>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</si>
  <si>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</si>
  <si>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</si>
  <si>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</si>
  <si>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</si>
  <si>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</si>
  <si>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</si>
  <si>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</si>
  <si>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</si>
  <si>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</si>
  <si>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</si>
  <si>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</si>
  <si>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</si>
  <si>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</si>
  <si>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</si>
  <si>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</si>
  <si>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</si>
  <si>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</si>
  <si>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</si>
  <si>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</si>
  <si>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</si>
  <si>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</si>
  <si>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</si>
  <si>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</si>
  <si>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</si>
  <si>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</si>
  <si>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</si>
  <si>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</si>
  <si>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</si>
  <si>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</si>
  <si>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</si>
  <si>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</si>
  <si>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</si>
  <si>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</si>
  <si>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</si>
  <si>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</si>
  <si>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</si>
  <si>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</si>
  <si>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</si>
  <si>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</si>
  <si>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</si>
  <si>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</si>
  <si>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</si>
  <si>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</si>
  <si>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</si>
  <si>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</si>
  <si>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</si>
  <si>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</si>
  <si>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</si>
  <si>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</si>
  <si>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</si>
  <si>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</si>
  <si>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</si>
  <si>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</si>
  <si>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</si>
  <si>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</si>
  <si>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</si>
  <si>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</si>
  <si>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</si>
  <si>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</si>
  <si>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</si>
  <si>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</si>
  <si>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</si>
  <si>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</si>
  <si>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</si>
  <si>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</si>
  <si>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</si>
  <si>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</si>
  <si>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</si>
  <si>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</si>
  <si>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</si>
  <si>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</si>
  <si>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</si>
  <si>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</si>
  <si>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</si>
  <si>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</si>
  <si>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</si>
  <si>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</si>
  <si>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</si>
  <si>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</si>
  <si>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</si>
  <si>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</si>
  <si>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</si>
  <si>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</si>
  <si>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</si>
  <si>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</si>
  <si>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</si>
  <si>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</si>
  <si>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</si>
  <si>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</si>
  <si>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</si>
  <si>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</si>
  <si>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</si>
  <si>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</si>
  <si>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</si>
  <si>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</si>
  <si>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</si>
  <si>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</si>
  <si>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</si>
  <si>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</si>
  <si>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</si>
  <si>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</si>
  <si>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</si>
  <si>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</si>
  <si>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</si>
  <si>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</si>
  <si>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</si>
  <si>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</si>
  <si>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</si>
  <si>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</si>
  <si>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</si>
  <si>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</si>
  <si>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</si>
  <si>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</si>
  <si>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</si>
  <si>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</si>
  <si>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</si>
  <si>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</si>
  <si>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</si>
  <si>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</si>
  <si>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</si>
  <si>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</si>
  <si>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</si>
  <si>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</si>
  <si>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</si>
  <si>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</si>
  <si>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</si>
  <si>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</si>
  <si>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</si>
  <si>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</si>
  <si>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</si>
  <si>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</si>
  <si>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</si>
  <si>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</si>
  <si>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</si>
  <si>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</si>
  <si>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</si>
  <si>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</si>
  <si>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</si>
  <si>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</si>
  <si>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</si>
  <si>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</si>
  <si>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</si>
  <si>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</si>
  <si>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</si>
  <si>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</si>
  <si>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</si>
  <si>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</si>
  <si>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</si>
  <si>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</si>
  <si>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</si>
  <si>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</si>
  <si>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</si>
  <si>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</si>
  <si>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</si>
  <si>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</si>
  <si>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</si>
  <si>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</si>
  <si>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</si>
  <si>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</si>
  <si>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</si>
  <si>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</si>
  <si>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</si>
  <si>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</si>
  <si>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</si>
  <si>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</si>
  <si>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</si>
  <si>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</si>
  <si>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</si>
  <si>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</si>
  <si>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</si>
  <si>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</si>
  <si>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</si>
  <si>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</si>
  <si>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</si>
  <si>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</si>
  <si>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</si>
  <si>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</si>
  <si>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</si>
  <si>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</si>
  <si>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</si>
  <si>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</si>
  <si>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</si>
  <si>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</si>
  <si>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</si>
  <si>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</si>
  <si>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</si>
  <si>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</si>
  <si>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</si>
  <si>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</si>
  <si>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</si>
  <si>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</si>
  <si>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</si>
  <si>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</si>
  <si>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</si>
  <si>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</si>
  <si>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</si>
  <si>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</si>
  <si>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</si>
  <si>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</si>
  <si>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</si>
  <si>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</si>
  <si>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</si>
  <si>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</si>
  <si>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</si>
  <si>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</si>
  <si>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</si>
  <si>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</si>
  <si>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</si>
  <si>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</si>
  <si>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</si>
  <si>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</si>
  <si>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</si>
  <si>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</si>
  <si>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</si>
  <si>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</si>
  <si>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</si>
  <si>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</si>
  <si>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</si>
  <si>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</si>
  <si>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</si>
  <si>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</si>
  <si>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</si>
  <si>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</si>
  <si>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</si>
  <si>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</si>
  <si>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</si>
  <si>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</si>
  <si>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</si>
  <si>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</si>
  <si>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</si>
  <si>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</si>
  <si>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</si>
  <si>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</si>
  <si>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</si>
  <si>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</si>
  <si>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</si>
  <si>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</si>
  <si>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</si>
  <si>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</si>
  <si>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</si>
  <si>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</si>
  <si>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</si>
  <si>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</si>
  <si>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</si>
  <si>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</si>
  <si>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</si>
  <si>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</si>
  <si>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</si>
  <si>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</si>
  <si>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</si>
  <si>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</si>
  <si>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</si>
  <si>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</si>
  <si>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</si>
  <si>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</si>
  <si>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</si>
  <si>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</si>
  <si>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</si>
  <si>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</si>
  <si>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</si>
  <si>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</si>
  <si>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</si>
  <si>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</si>
  <si>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</si>
  <si>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</si>
  <si>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</si>
  <si>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</si>
  <si>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</si>
  <si>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</si>
  <si>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</si>
  <si>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</si>
  <si>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</si>
  <si>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</si>
  <si>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</si>
  <si>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</si>
  <si>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</si>
  <si>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</si>
  <si>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</si>
  <si>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</si>
  <si>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</si>
  <si>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</si>
  <si>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</si>
  <si>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</si>
  <si>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</si>
  <si>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</si>
  <si>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</si>
  <si>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</si>
  <si>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</si>
  <si>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</si>
  <si>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</si>
  <si>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</si>
  <si>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</si>
  <si>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</si>
  <si>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</si>
  <si>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</si>
  <si>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</si>
  <si>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</si>
  <si>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</si>
  <si>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</si>
  <si>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</si>
  <si>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</si>
  <si>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</si>
  <si>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</si>
  <si>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</si>
  <si>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</si>
  <si>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</si>
  <si>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</si>
  <si>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</si>
  <si>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</si>
  <si>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</si>
  <si>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</si>
  <si>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</si>
  <si>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</si>
  <si>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</si>
  <si>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</si>
  <si>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</si>
  <si>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</si>
  <si>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</si>
  <si>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</si>
  <si>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</si>
  <si>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</si>
  <si>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</si>
  <si>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</si>
  <si>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</si>
  <si>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</si>
  <si>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</si>
  <si>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</si>
  <si>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</si>
  <si>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</si>
  <si>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</si>
  <si>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</si>
  <si>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</si>
  <si>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</si>
  <si>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</si>
  <si>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</si>
  <si>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</si>
  <si>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</si>
  <si>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</si>
  <si>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</si>
  <si>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</si>
  <si>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</si>
  <si>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</si>
  <si>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</si>
  <si>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</si>
  <si>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</si>
  <si>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</si>
  <si>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</si>
  <si>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</si>
  <si>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</si>
  <si>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</si>
  <si>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</si>
  <si>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</si>
  <si>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</si>
  <si>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</si>
  <si>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</si>
  <si>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</si>
  <si>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</si>
  <si>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</si>
  <si>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</si>
  <si>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</si>
  <si>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</si>
  <si>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</si>
  <si>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</si>
  <si>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</si>
  <si>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</si>
  <si>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</si>
  <si>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</si>
  <si>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</si>
  <si>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</si>
  <si>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</si>
  <si>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</si>
  <si>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</si>
  <si>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</si>
  <si>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</si>
  <si>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</si>
  <si>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</si>
  <si>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</si>
  <si>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</si>
  <si>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</si>
  <si>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</si>
  <si>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</si>
  <si>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</si>
  <si>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</si>
  <si>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</si>
  <si>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</si>
  <si>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</si>
  <si>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</si>
  <si>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</si>
  <si>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</si>
  <si>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</si>
  <si>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</si>
  <si>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</si>
  <si>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</si>
  <si>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</si>
  <si>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</si>
  <si>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</si>
  <si>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</si>
  <si>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</si>
  <si>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</si>
  <si>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</si>
  <si>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</si>
  <si>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</si>
  <si>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</si>
  <si>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</si>
  <si>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</si>
  <si>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</si>
  <si>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</si>
  <si>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</si>
  <si>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</si>
  <si>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</si>
  <si>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</si>
  <si>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</si>
  <si>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</si>
  <si>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</si>
  <si>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</si>
  <si>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</si>
  <si>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</si>
  <si>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</si>
  <si>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</si>
  <si>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</si>
  <si>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</si>
  <si>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</si>
  <si>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</si>
  <si>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</si>
  <si>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</si>
  <si>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</si>
  <si>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</si>
  <si>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</si>
  <si>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</si>
  <si>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</si>
  <si>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</si>
  <si>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</si>
  <si>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</si>
  <si>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</si>
  <si>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</si>
  <si>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</si>
  <si>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</si>
  <si>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</si>
  <si>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</si>
  <si>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</si>
  <si>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</si>
  <si>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</si>
  <si>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</si>
  <si>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</si>
  <si>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</si>
  <si>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</si>
  <si>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</si>
  <si>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</si>
  <si>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</si>
  <si>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</si>
  <si>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</si>
  <si>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</si>
  <si>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</si>
  <si>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</si>
  <si>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</si>
  <si>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</si>
  <si>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</si>
  <si>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</si>
  <si>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</si>
  <si>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</si>
  <si>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</si>
  <si>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</si>
  <si>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</si>
  <si>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</si>
  <si>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</si>
  <si>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</si>
  <si>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</si>
  <si>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</si>
  <si>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</si>
  <si>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</si>
  <si>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</si>
  <si>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</si>
  <si>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</si>
  <si>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</si>
  <si>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</si>
  <si>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</si>
  <si>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</si>
  <si>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</si>
  <si>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</si>
  <si>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</si>
  <si>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</si>
  <si>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</si>
  <si>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</si>
  <si>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</si>
  <si>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</si>
  <si>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</si>
  <si>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</si>
  <si>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</si>
  <si>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</si>
  <si>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</si>
  <si>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</si>
  <si>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</si>
  <si>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</si>
  <si>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</si>
  <si>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</si>
  <si>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</si>
  <si>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</si>
  <si>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</si>
  <si>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</si>
  <si>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</si>
  <si>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</si>
  <si>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</si>
  <si>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</si>
  <si>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</si>
  <si>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</si>
  <si>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</si>
  <si>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</si>
  <si>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</si>
  <si>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</si>
  <si>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</si>
  <si>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</si>
  <si>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</si>
  <si>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</si>
  <si>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</si>
  <si>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</si>
  <si>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</si>
  <si>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</si>
  <si>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</si>
  <si>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</si>
  <si>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</si>
  <si>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</si>
  <si>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</si>
  <si>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</si>
  <si>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</si>
  <si>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</si>
  <si>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</si>
  <si>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</si>
  <si>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</si>
  <si>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</si>
  <si>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</si>
  <si>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</si>
  <si>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</si>
  <si>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</si>
  <si>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</si>
  <si>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</si>
  <si>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</si>
  <si>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</si>
  <si>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</si>
  <si>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</si>
  <si>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</si>
  <si>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</si>
  <si>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</si>
  <si>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</si>
  <si>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</si>
  <si>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</si>
  <si>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</si>
  <si>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</si>
  <si>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</si>
  <si>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</si>
  <si>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</si>
  <si>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</si>
  <si>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</si>
  <si>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</si>
  <si>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</si>
  <si>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</si>
  <si>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</si>
  <si>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</si>
  <si>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</si>
  <si>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</si>
  <si>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</si>
  <si>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</si>
  <si>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</si>
  <si>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</si>
  <si>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</si>
  <si>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</si>
  <si>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</si>
  <si>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</si>
  <si>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</si>
  <si>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</si>
  <si>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</si>
  <si>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</si>
  <si>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</si>
  <si>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</si>
  <si>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</si>
  <si>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</si>
  <si>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</si>
  <si>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</si>
  <si>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</si>
  <si>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</si>
  <si>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</si>
  <si>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</si>
  <si>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</si>
  <si>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</si>
  <si>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</si>
  <si>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</si>
  <si>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</si>
  <si>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</si>
  <si>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</si>
  <si>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</si>
  <si>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</si>
  <si>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</si>
  <si>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</si>
  <si>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</si>
  <si>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</si>
  <si>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</si>
  <si>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</si>
  <si>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</si>
  <si>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</si>
  <si>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</si>
  <si>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</si>
  <si>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</si>
  <si>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</si>
  <si>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</si>
  <si>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</si>
  <si>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</si>
  <si>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</si>
  <si>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</si>
  <si>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</si>
  <si>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</si>
  <si>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</si>
  <si>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</si>
  <si>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</si>
  <si>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</si>
  <si>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</si>
  <si>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</si>
  <si>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</si>
  <si>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</si>
  <si>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</si>
  <si>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</si>
  <si>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</si>
  <si>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</si>
  <si>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</si>
  <si>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</si>
  <si>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</si>
  <si>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</si>
  <si>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</si>
  <si>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</si>
  <si>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</si>
  <si>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</si>
  <si>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</si>
  <si>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</si>
  <si>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</si>
  <si>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</si>
  <si>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</si>
  <si>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</si>
  <si>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</si>
  <si>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</si>
  <si>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</si>
  <si>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</si>
  <si>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</si>
  <si>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</si>
  <si>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</si>
  <si>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</si>
  <si>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</si>
  <si>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</si>
  <si>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</si>
  <si>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</si>
  <si>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</si>
  <si>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</si>
  <si>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</si>
  <si>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</si>
  <si>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</si>
  <si>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</si>
  <si>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</si>
  <si>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</si>
  <si>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</si>
  <si>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</si>
  <si>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</si>
  <si>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</si>
  <si>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</si>
  <si>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</si>
  <si>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</si>
  <si>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</si>
  <si>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</si>
  <si>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</si>
  <si>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</si>
  <si>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</si>
  <si>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</si>
  <si>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</si>
  <si>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</si>
  <si>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</si>
  <si>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</si>
  <si>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</si>
  <si>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</si>
  <si>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</si>
  <si>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</si>
  <si>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</si>
  <si>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</si>
  <si>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</si>
  <si>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</si>
  <si>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</si>
  <si>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</si>
  <si>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</si>
  <si>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</si>
  <si>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</si>
  <si>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</si>
  <si>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</si>
  <si>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</si>
  <si>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</si>
  <si>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</si>
  <si>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</si>
  <si>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</si>
  <si>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</si>
  <si>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</si>
  <si>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</si>
  <si>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</si>
  <si>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</si>
  <si>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</si>
  <si>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</si>
  <si>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</si>
  <si>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</si>
  <si>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</si>
  <si>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</si>
  <si>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</si>
  <si>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</si>
  <si>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</si>
  <si>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</si>
  <si>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</si>
  <si>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</si>
  <si>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</si>
  <si>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</si>
  <si>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</si>
  <si>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</si>
  <si>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</si>
  <si>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</si>
  <si>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</si>
  <si>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</si>
  <si>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</si>
  <si>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</si>
  <si>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</si>
  <si>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</si>
  <si>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</si>
  <si>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</si>
  <si>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</si>
  <si>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</si>
  <si>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</si>
  <si>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</si>
  <si>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</si>
  <si>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</si>
  <si>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</si>
  <si>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</si>
  <si>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</si>
  <si>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</si>
  <si>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</si>
  <si>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</si>
  <si>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</si>
  <si>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</si>
  <si>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</si>
  <si>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</si>
  <si>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</si>
  <si>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</si>
  <si>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</si>
  <si>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</si>
  <si>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</si>
  <si>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</si>
  <si>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</si>
  <si>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</si>
  <si>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</si>
  <si>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</si>
  <si>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</si>
  <si>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</si>
  <si>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</si>
  <si>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</si>
  <si>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</si>
  <si>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</si>
  <si>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</si>
  <si>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</si>
  <si>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</si>
  <si>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</si>
  <si>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</si>
  <si>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</si>
  <si>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</si>
  <si>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</si>
  <si>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</si>
  <si>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</si>
  <si>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</si>
  <si>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</si>
  <si>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</si>
  <si>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</si>
  <si>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</si>
  <si>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</si>
  <si>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</si>
  <si>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</si>
  <si>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</si>
  <si>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</si>
  <si>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</si>
  <si>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</si>
  <si>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</si>
  <si>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</si>
  <si>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</si>
  <si>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</si>
  <si>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</si>
  <si>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</si>
  <si>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</si>
  <si>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</si>
  <si>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</si>
  <si>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</si>
  <si>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</si>
  <si>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</si>
  <si>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</si>
  <si>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</si>
  <si>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</si>
  <si>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</si>
  <si>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</si>
  <si>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</si>
  <si>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</si>
  <si>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</si>
  <si>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</si>
  <si>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</si>
  <si>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</si>
  <si>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</si>
  <si>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</si>
  <si>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</si>
  <si>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</si>
  <si>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</si>
  <si>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</si>
  <si>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</si>
  <si>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</si>
  <si>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</si>
  <si>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</si>
  <si>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</si>
  <si>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</si>
  <si>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</si>
  <si>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</si>
  <si>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</si>
  <si>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</si>
  <si>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</si>
  <si>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</si>
  <si>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</si>
  <si>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</si>
  <si>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</si>
  <si>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</si>
  <si>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</si>
  <si>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</si>
  <si>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</si>
  <si>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</si>
  <si>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</si>
  <si>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</si>
  <si>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</si>
  <si>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</si>
  <si>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</si>
  <si>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</si>
  <si>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</si>
  <si>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</si>
  <si>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</si>
  <si>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</si>
  <si>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</si>
  <si>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</si>
  <si>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</si>
  <si>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</si>
  <si>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</si>
  <si>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</si>
  <si>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</si>
  <si>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</si>
  <si>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</si>
  <si>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</si>
  <si>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</si>
  <si>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</si>
  <si>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</si>
  <si>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</si>
  <si>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</si>
  <si>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</si>
  <si>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</si>
  <si>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</si>
  <si>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</si>
  <si>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</si>
  <si>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</si>
  <si>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</si>
  <si>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</si>
  <si>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</si>
  <si>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</si>
  <si>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</si>
  <si>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</si>
  <si>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</si>
  <si>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</si>
  <si>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</si>
  <si>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</si>
  <si>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</si>
  <si>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</si>
  <si>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</si>
  <si>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</si>
  <si>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</si>
  <si>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</si>
  <si>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</si>
  <si>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</si>
  <si>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</si>
  <si>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</si>
  <si>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</si>
  <si>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</si>
  <si>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</si>
  <si>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</si>
  <si>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</si>
  <si>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</si>
  <si>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</si>
  <si>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</si>
  <si>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</si>
  <si>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</si>
  <si>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</si>
  <si>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</si>
  <si>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</si>
  <si>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</si>
  <si>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</si>
  <si>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</si>
  <si>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</si>
  <si>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</si>
  <si>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</si>
  <si>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</si>
  <si>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</si>
  <si>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</si>
  <si>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</si>
  <si>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</si>
  <si>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</si>
  <si>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</si>
  <si>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</si>
  <si>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</si>
  <si>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</si>
  <si>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</si>
  <si>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</si>
  <si>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</si>
  <si>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</si>
  <si>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</si>
  <si>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</si>
  <si>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</si>
  <si>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</si>
  <si>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</si>
  <si>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</si>
  <si>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</si>
  <si>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</si>
  <si>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</si>
  <si>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</si>
  <si>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</si>
  <si>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</si>
  <si>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</si>
  <si>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</si>
  <si>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</si>
  <si>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</si>
  <si>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</si>
  <si>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</si>
  <si>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</si>
  <si>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</si>
  <si>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</si>
  <si>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</si>
  <si>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</si>
  <si>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</si>
  <si>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</si>
  <si>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</si>
  <si>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</si>
  <si>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</si>
  <si>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</si>
  <si>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</si>
  <si>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</si>
  <si>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</si>
  <si>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</si>
  <si>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</si>
  <si>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</si>
  <si>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</si>
  <si>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</si>
  <si>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</si>
  <si>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</si>
  <si>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</si>
  <si>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</si>
  <si>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</si>
  <si>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</si>
  <si>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</si>
  <si>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</si>
  <si>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</si>
  <si>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</si>
  <si>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</si>
  <si>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</si>
  <si>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</si>
  <si>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</si>
  <si>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</si>
  <si>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</si>
  <si>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</si>
  <si>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</si>
  <si>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</si>
  <si>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</si>
  <si>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</si>
  <si>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</si>
  <si>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</si>
  <si>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</si>
  <si>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</si>
  <si>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</si>
  <si>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</si>
  <si>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</si>
  <si>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</si>
  <si>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</si>
  <si>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</si>
  <si>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</si>
  <si>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</si>
  <si>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</si>
  <si>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</si>
  <si>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</si>
  <si>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</si>
  <si>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</si>
  <si>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</si>
  <si>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</si>
  <si>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</si>
  <si>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</si>
  <si>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</si>
  <si>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</si>
  <si>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</si>
  <si>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</si>
  <si>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</si>
  <si>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</si>
  <si>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</si>
  <si>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</si>
  <si>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</si>
  <si>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</si>
  <si>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</si>
  <si>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</si>
  <si>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</si>
  <si>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</si>
  <si>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</si>
  <si>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</si>
  <si>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</si>
  <si>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</si>
  <si>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</si>
  <si>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</si>
  <si>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</si>
  <si>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</si>
  <si>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</si>
  <si>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</si>
  <si>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</si>
  <si>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</si>
  <si>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</si>
  <si>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</si>
  <si>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</si>
  <si>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</si>
  <si>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</si>
  <si>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</si>
  <si>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</si>
  <si>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</si>
  <si>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</si>
  <si>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</si>
  <si>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</si>
  <si>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</si>
  <si>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</si>
  <si>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</si>
  <si>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</si>
  <si>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</si>
  <si>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</si>
  <si>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</si>
  <si>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</si>
  <si>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</si>
  <si>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</si>
  <si>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</si>
  <si>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</si>
  <si>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</si>
  <si>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</si>
  <si>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</si>
  <si>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</si>
  <si>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</si>
  <si>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</si>
  <si>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</si>
  <si>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</si>
  <si>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</si>
  <si>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</si>
  <si>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</si>
  <si>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</si>
  <si>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</si>
  <si>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</si>
  <si>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</si>
  <si>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</si>
  <si>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</si>
  <si>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</si>
  <si>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</si>
  <si>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</si>
  <si>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</si>
  <si>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</si>
  <si>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</si>
  <si>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</si>
  <si>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</si>
  <si>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</si>
  <si>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</si>
  <si>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</si>
  <si>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</si>
  <si>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</si>
  <si>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</si>
  <si>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</si>
  <si>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</si>
  <si>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</si>
  <si>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</si>
  <si>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</si>
  <si>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</si>
  <si>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</si>
  <si>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</si>
  <si>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</si>
  <si>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</si>
  <si>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</si>
  <si>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</si>
  <si>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</si>
  <si>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</si>
  <si>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</si>
  <si>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</si>
  <si>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</si>
  <si>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</si>
  <si>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</si>
  <si>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</si>
  <si>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</si>
  <si>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</si>
  <si>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</si>
  <si>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</si>
  <si>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</si>
  <si>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</si>
  <si>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</si>
  <si>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</si>
  <si>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</si>
  <si>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</si>
  <si>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</si>
  <si>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</si>
  <si>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</si>
  <si>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</si>
  <si>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</si>
  <si>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</si>
  <si>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</si>
  <si>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</si>
  <si>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</si>
  <si>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</si>
  <si>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</si>
  <si>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</si>
  <si>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</si>
  <si>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</si>
  <si>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</si>
  <si>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</si>
  <si>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</si>
  <si>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</si>
  <si>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</si>
  <si>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</si>
  <si>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</si>
  <si>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</si>
  <si>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</si>
  <si>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</si>
  <si>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</si>
  <si>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</si>
  <si>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</si>
  <si>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</si>
  <si>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</si>
  <si>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</si>
  <si>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</si>
  <si>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</si>
  <si>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</si>
  <si>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</si>
  <si>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</si>
  <si>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</si>
  <si>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</si>
  <si>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</si>
  <si>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</si>
  <si>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</si>
  <si>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</si>
  <si>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</si>
  <si>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</si>
  <si>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</si>
  <si>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</si>
  <si>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</si>
  <si>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</si>
  <si>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</si>
  <si>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</si>
  <si>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</si>
  <si>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</si>
  <si>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</si>
  <si>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</si>
  <si>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</si>
  <si>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</si>
  <si>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</si>
  <si>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</si>
  <si>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</si>
  <si>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</si>
  <si>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</si>
  <si>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</si>
  <si>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</si>
  <si>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</si>
  <si>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</si>
  <si>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</si>
  <si>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</si>
  <si>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</si>
  <si>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</si>
  <si>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</si>
  <si>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</si>
  <si>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</si>
  <si>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</si>
  <si>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</si>
  <si>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</si>
  <si>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</si>
  <si>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</si>
  <si>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</si>
  <si>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</si>
  <si>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</si>
  <si>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</si>
  <si>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</si>
  <si>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</si>
  <si>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</si>
  <si>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</si>
  <si>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</si>
  <si>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</si>
  <si>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</si>
  <si>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</si>
  <si>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</si>
  <si>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</si>
  <si>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</si>
  <si>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</si>
  <si>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</si>
  <si>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</si>
  <si>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</si>
  <si>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</si>
  <si>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</si>
  <si>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</si>
  <si>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</si>
  <si>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</si>
  <si>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</si>
  <si>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</si>
  <si>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</si>
  <si>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</si>
  <si>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</si>
  <si>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</si>
  <si>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</si>
  <si>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</si>
  <si>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</si>
  <si>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</si>
  <si>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</si>
  <si>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</si>
  <si>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</si>
  <si>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</si>
  <si>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</si>
  <si>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</si>
  <si>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</si>
  <si>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</si>
  <si>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</si>
  <si>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</si>
  <si>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</si>
  <si>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</si>
  <si>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</si>
  <si>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</si>
  <si>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</si>
  <si>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</si>
  <si>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</si>
  <si>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</si>
  <si>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</si>
  <si>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</si>
  <si>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</si>
  <si>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</si>
  <si>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</si>
  <si>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</si>
  <si>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</si>
  <si>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</si>
  <si>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</si>
  <si>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</si>
  <si>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</si>
  <si>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</si>
  <si>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</si>
  <si>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</si>
  <si>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</si>
  <si>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</si>
  <si>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</si>
  <si>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</si>
  <si>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</si>
  <si>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</si>
  <si>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</si>
  <si>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</si>
  <si>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</si>
  <si>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</si>
  <si>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</si>
  <si>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</si>
  <si>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</si>
  <si>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</si>
  <si>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</si>
  <si>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</si>
  <si>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</si>
  <si>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</si>
  <si>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</si>
  <si>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</si>
  <si>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</si>
  <si>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</si>
  <si>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</si>
  <si>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</si>
  <si>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</si>
  <si>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</si>
  <si>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</si>
  <si>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</si>
  <si>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</si>
  <si>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</si>
  <si>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</si>
  <si>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</si>
  <si>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</si>
  <si>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</si>
  <si>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</si>
  <si>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</si>
  <si>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</si>
  <si>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</si>
  <si>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</si>
  <si>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</si>
  <si>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</si>
  <si>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</si>
  <si>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</si>
  <si>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</si>
  <si>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</si>
  <si>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</si>
  <si>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</si>
  <si>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</si>
  <si>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</si>
  <si>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</si>
  <si>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</si>
  <si>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</si>
  <si>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</si>
  <si>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</si>
  <si>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</si>
  <si>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</si>
  <si>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</si>
  <si>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</si>
  <si>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</si>
  <si>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</si>
  <si>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</si>
  <si>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</si>
  <si>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</si>
  <si>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</si>
  <si>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</si>
  <si>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</si>
  <si>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</si>
  <si>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</si>
  <si>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</si>
  <si>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</si>
  <si>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</si>
  <si>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</si>
  <si>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</si>
  <si>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</si>
  <si>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</si>
  <si>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</si>
  <si>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</si>
  <si>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</si>
  <si>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</si>
  <si>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</si>
  <si>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</si>
  <si>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</si>
  <si>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</si>
  <si>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</si>
  <si>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</si>
  <si>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</si>
  <si>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</si>
  <si>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</si>
  <si>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</si>
  <si>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</si>
  <si>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</si>
  <si>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</si>
  <si>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</si>
  <si>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</si>
  <si>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</si>
  <si>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</si>
  <si>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</si>
  <si>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</si>
  <si>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</si>
  <si>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</si>
  <si>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</si>
  <si>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</si>
  <si>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</si>
  <si>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</si>
  <si>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</si>
  <si>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</si>
  <si>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</si>
  <si>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</si>
  <si>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</si>
  <si>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</si>
  <si>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</si>
  <si>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</si>
  <si>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</si>
  <si>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</si>
  <si>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</si>
  <si>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</si>
  <si>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</si>
  <si>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</si>
  <si>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</si>
  <si>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</si>
  <si>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</si>
  <si>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</si>
  <si>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</si>
  <si>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</si>
  <si>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</si>
  <si>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</si>
  <si>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</si>
  <si>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</si>
  <si>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</si>
  <si>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</si>
  <si>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</si>
  <si>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</si>
  <si>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</si>
  <si>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</si>
  <si>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</si>
  <si>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</si>
  <si>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</si>
  <si>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</si>
  <si>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</si>
  <si>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</si>
  <si>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</si>
  <si>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</si>
  <si>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</si>
  <si>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</si>
  <si>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</si>
  <si>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</si>
  <si>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</si>
  <si>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</si>
  <si>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</si>
  <si>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</si>
  <si>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</si>
  <si>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</si>
  <si>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</si>
  <si>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</si>
  <si>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</si>
  <si>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</si>
  <si>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</si>
  <si>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</si>
  <si>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</si>
  <si>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</si>
  <si>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</si>
  <si>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</si>
  <si>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</si>
  <si>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</si>
  <si>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</si>
  <si>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</si>
  <si>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</si>
  <si>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</si>
  <si>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</si>
  <si>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</si>
  <si>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</si>
  <si>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</si>
  <si>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</si>
  <si>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</si>
  <si>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</si>
  <si>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</si>
  <si>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</si>
  <si>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</si>
  <si>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</si>
  <si>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</si>
  <si>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</si>
  <si>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</si>
  <si>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</si>
  <si>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</si>
  <si>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</si>
  <si>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</si>
  <si>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</si>
  <si>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</si>
  <si>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</si>
  <si>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</si>
  <si>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</si>
  <si>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</si>
  <si>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</si>
  <si>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</si>
  <si>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</si>
  <si>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</si>
  <si>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</si>
  <si>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</si>
  <si>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</si>
  <si>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</si>
  <si>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</si>
  <si>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</si>
  <si>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</si>
  <si>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</si>
  <si>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</si>
  <si>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</si>
  <si>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</si>
  <si>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</si>
  <si>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</si>
  <si>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</si>
  <si>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</si>
  <si>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</si>
  <si>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</si>
  <si>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</si>
  <si>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</si>
  <si>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</si>
  <si>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</si>
  <si>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</si>
  <si>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</si>
  <si>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</si>
  <si>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</si>
  <si>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</si>
  <si>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</si>
  <si>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</si>
  <si>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</si>
  <si>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</si>
  <si>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</si>
  <si>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</si>
  <si>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</si>
  <si>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</si>
  <si>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</si>
  <si>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</si>
  <si>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</si>
  <si>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</si>
  <si>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</si>
  <si>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</si>
  <si>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</si>
  <si>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</si>
  <si>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</si>
  <si>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</si>
  <si>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</si>
  <si>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</si>
  <si>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</si>
  <si>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</si>
  <si>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</si>
  <si>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</si>
  <si>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</si>
  <si>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</si>
  <si>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</si>
  <si>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</si>
  <si>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</si>
  <si>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</si>
  <si>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</si>
  <si>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</si>
  <si>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</si>
  <si>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</si>
  <si>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</si>
  <si>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</si>
  <si>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</si>
  <si>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</si>
  <si>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</si>
  <si>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</si>
  <si>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</si>
  <si>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</si>
  <si>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</si>
  <si>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</si>
  <si>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</si>
  <si>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</si>
  <si>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</si>
  <si>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</si>
  <si>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</si>
  <si>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</si>
  <si>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</si>
  <si>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</si>
  <si>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</si>
  <si>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</si>
  <si>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</si>
  <si>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</si>
  <si>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</si>
  <si>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</si>
  <si>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</si>
  <si>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</si>
  <si>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</si>
  <si>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</si>
  <si>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</si>
  <si>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</si>
  <si>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</si>
  <si>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</si>
  <si>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</si>
  <si>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</si>
  <si>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</si>
  <si>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</si>
  <si>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</si>
  <si>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</si>
  <si>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</si>
  <si>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</si>
  <si>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</si>
  <si>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</si>
  <si>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</si>
  <si>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</si>
  <si>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</si>
  <si>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</si>
  <si>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</si>
  <si>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</si>
  <si>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</si>
  <si>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</si>
  <si>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</si>
  <si>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</si>
  <si>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</si>
  <si>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</si>
  <si>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</si>
  <si>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</si>
  <si>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</si>
  <si>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</si>
  <si>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</si>
  <si>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</si>
  <si>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</si>
  <si>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</si>
  <si>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</si>
  <si>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</si>
  <si>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</si>
  <si>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</si>
  <si>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</si>
  <si>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</si>
  <si>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</si>
  <si>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</si>
  <si>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</si>
  <si>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</si>
  <si>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</si>
  <si>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</si>
  <si>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</si>
  <si>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</si>
  <si>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</si>
  <si>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</si>
  <si>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</si>
  <si>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</si>
  <si>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</si>
  <si>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</si>
  <si>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</si>
  <si>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</si>
  <si>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</si>
  <si>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</si>
  <si>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</si>
  <si>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</si>
  <si>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</si>
  <si>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</si>
  <si>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</si>
  <si>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</si>
  <si>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</si>
  <si>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</si>
  <si>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</si>
  <si>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</si>
  <si>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</si>
  <si>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</si>
  <si>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</si>
  <si>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</si>
  <si>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</si>
  <si>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</si>
  <si>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</si>
  <si>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</si>
  <si>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</si>
  <si>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</si>
  <si>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</si>
  <si>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</si>
  <si>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</si>
  <si>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</si>
  <si>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</si>
  <si>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</si>
  <si>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</si>
  <si>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</si>
  <si>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</si>
  <si>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</si>
  <si>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</si>
  <si>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</si>
  <si>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</si>
  <si>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</si>
  <si>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</si>
  <si>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</si>
  <si>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</si>
  <si>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</si>
  <si>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</si>
  <si>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</si>
  <si>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</si>
  <si>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</si>
  <si>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</si>
  <si>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</si>
  <si>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</si>
  <si>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</si>
  <si>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</si>
  <si>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</si>
  <si>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</si>
  <si>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</si>
  <si>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</si>
  <si>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</si>
  <si>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</si>
  <si>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</si>
  <si>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</si>
  <si>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</si>
  <si>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</si>
  <si>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</si>
  <si>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</si>
  <si>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</si>
  <si>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</si>
  <si>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</si>
  <si>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</si>
  <si>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</si>
  <si>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</si>
  <si>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</si>
  <si>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</si>
  <si>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</si>
  <si>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</si>
  <si>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</si>
  <si>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</si>
  <si>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</si>
  <si>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</si>
  <si>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</si>
  <si>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</si>
  <si>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</si>
  <si>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</si>
  <si>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</si>
  <si>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</si>
  <si>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</si>
  <si>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</si>
  <si>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</si>
  <si>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</si>
  <si>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</si>
  <si>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</si>
  <si>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</si>
  <si>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</si>
  <si>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</si>
  <si>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</si>
  <si>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</si>
  <si>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</si>
  <si>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</si>
  <si>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</si>
  <si>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</si>
  <si>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</si>
  <si>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</si>
  <si>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</si>
  <si>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</si>
  <si>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</si>
  <si>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</si>
  <si>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</si>
  <si>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</si>
  <si>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</si>
  <si>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</si>
  <si>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</si>
  <si>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</si>
  <si>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</si>
  <si>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</si>
  <si>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</si>
  <si>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</si>
  <si>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</si>
  <si>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</si>
  <si>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</si>
  <si>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</si>
  <si>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</si>
  <si>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</si>
  <si>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</si>
  <si>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</si>
  <si>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</si>
  <si>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</si>
  <si>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</si>
  <si>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</si>
  <si>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</si>
  <si>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</si>
  <si>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</si>
  <si>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</si>
  <si>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</si>
  <si>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</si>
  <si>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</si>
  <si>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</si>
  <si>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</si>
  <si>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</si>
  <si>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</si>
  <si>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</si>
  <si>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</si>
  <si>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</si>
  <si>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</si>
  <si>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</si>
  <si>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</si>
  <si>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</si>
  <si>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</si>
  <si>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</si>
  <si>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</si>
  <si>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</si>
  <si>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</si>
  <si>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</si>
  <si>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</si>
  <si>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</si>
  <si>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</si>
  <si>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</si>
  <si>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</si>
  <si>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</si>
  <si>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</si>
  <si>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</si>
  <si>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</si>
  <si>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</si>
  <si>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</si>
  <si>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</si>
  <si>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</si>
  <si>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</si>
  <si>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</si>
  <si>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</si>
  <si>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</si>
  <si>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</si>
  <si>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</si>
  <si>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</si>
  <si>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</si>
  <si>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</si>
  <si>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</si>
  <si>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</si>
  <si>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</si>
  <si>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</si>
  <si>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</si>
  <si>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</si>
  <si>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</si>
  <si>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</si>
  <si>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</si>
  <si>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</si>
  <si>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</si>
  <si>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</si>
  <si>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</si>
  <si>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</si>
  <si>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</si>
  <si>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</si>
  <si>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</si>
  <si>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</si>
  <si>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</si>
  <si>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</si>
  <si>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</si>
  <si>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</si>
  <si>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</si>
  <si>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</si>
  <si>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</si>
  <si>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</si>
  <si>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</si>
  <si>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</si>
  <si>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</si>
  <si>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</si>
  <si>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</si>
  <si>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</si>
  <si>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</si>
  <si>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</si>
  <si>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</si>
  <si>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</si>
  <si>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</si>
  <si>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</si>
  <si>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</si>
  <si>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</si>
  <si>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</si>
  <si>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</si>
  <si>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</si>
  <si>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</si>
  <si>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</si>
  <si>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</si>
  <si>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</si>
  <si>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</si>
  <si>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</si>
  <si>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</si>
  <si>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</si>
  <si>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</si>
  <si>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</si>
  <si>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</si>
  <si>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</si>
  <si>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</si>
  <si>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</si>
  <si>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</si>
  <si>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</si>
  <si>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</si>
  <si>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</si>
  <si>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</si>
  <si>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</si>
  <si>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</si>
  <si>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</si>
  <si>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</si>
  <si>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</si>
  <si>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</si>
  <si>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</si>
  <si>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</si>
  <si>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</si>
  <si>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</si>
  <si>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</si>
  <si>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</si>
  <si>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</si>
  <si>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</si>
  <si>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</si>
  <si>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</si>
  <si>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</si>
  <si>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</si>
  <si>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</si>
  <si>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</si>
  <si>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</si>
  <si>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</si>
  <si>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</si>
  <si>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</si>
  <si>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</si>
  <si>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</si>
  <si>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</si>
  <si>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</si>
  <si>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</si>
  <si>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</si>
  <si>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</si>
  <si>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</si>
  <si>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</si>
  <si>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</si>
  <si>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</si>
  <si>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</si>
  <si>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</si>
  <si>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</si>
  <si>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</si>
  <si>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</si>
  <si>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</si>
  <si>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</si>
  <si>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</si>
  <si>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</si>
  <si>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</si>
  <si>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</si>
  <si>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</si>
  <si>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</si>
  <si>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</si>
  <si>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</si>
  <si>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</si>
  <si>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</si>
  <si>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</si>
  <si>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</si>
  <si>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</si>
  <si>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</si>
  <si>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</si>
  <si>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</si>
  <si>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</si>
  <si>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</si>
  <si>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</si>
  <si>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</si>
  <si>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</si>
  <si>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</si>
  <si>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</si>
  <si>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</si>
  <si>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</si>
  <si>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</si>
  <si>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</si>
  <si>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</si>
  <si>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</si>
  <si>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</si>
  <si>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</si>
  <si>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</si>
  <si>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</si>
  <si>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</si>
  <si>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</si>
  <si>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</si>
  <si>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</si>
  <si>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</si>
  <si>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</si>
  <si>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</si>
  <si>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</si>
  <si>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</si>
  <si>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</si>
  <si>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</si>
  <si>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</si>
  <si>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</si>
  <si>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</si>
  <si>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</si>
  <si>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</si>
  <si>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</si>
  <si>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</si>
  <si>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</si>
  <si>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</si>
  <si>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</si>
  <si>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</si>
  <si>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</si>
  <si>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</si>
  <si>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</si>
  <si>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</si>
  <si>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</si>
  <si>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</si>
  <si>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</si>
  <si>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</si>
  <si>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</si>
  <si>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</si>
  <si>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</si>
  <si>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</si>
  <si>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</si>
  <si>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</si>
  <si>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</si>
  <si>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</si>
  <si>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</si>
  <si>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</si>
  <si>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</si>
  <si>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</si>
  <si>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</si>
  <si>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</si>
  <si>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</si>
  <si>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</si>
  <si>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</si>
  <si>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</si>
  <si>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</si>
  <si>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</si>
  <si>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</si>
  <si>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</si>
  <si>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</si>
  <si>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</si>
  <si>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</si>
  <si>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</si>
  <si>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</si>
  <si>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</si>
  <si>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</si>
  <si>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</si>
  <si>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</si>
  <si>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</si>
  <si>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</si>
  <si>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</si>
  <si>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</si>
  <si>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</si>
  <si>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</si>
  <si>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</si>
  <si>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</si>
  <si>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</si>
  <si>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</si>
  <si>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</si>
  <si>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</si>
  <si>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</si>
  <si>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</si>
  <si>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</si>
  <si>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</si>
  <si>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</si>
  <si>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</si>
  <si>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</si>
  <si>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</si>
  <si>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</si>
  <si>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</si>
  <si>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</si>
  <si>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</si>
  <si>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</si>
  <si>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</si>
  <si>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</si>
  <si>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</si>
  <si>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</si>
  <si>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</si>
  <si>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</si>
  <si>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</si>
  <si>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</si>
  <si>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</si>
  <si>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</si>
  <si>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</si>
  <si>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</si>
  <si>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</si>
  <si>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</si>
  <si>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</si>
  <si>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</si>
  <si>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</si>
  <si>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</si>
  <si>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</si>
  <si>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</si>
  <si>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</si>
  <si>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</si>
  <si>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</si>
  <si>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</si>
  <si>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</si>
  <si>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</si>
  <si>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</si>
  <si>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</si>
  <si>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</si>
  <si>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</si>
  <si>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</si>
  <si>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</si>
  <si>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</si>
  <si>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</si>
  <si>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</si>
  <si>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</si>
  <si>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</si>
  <si>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</si>
  <si>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</si>
  <si>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</si>
  <si>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</si>
  <si>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</si>
  <si>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</si>
  <si>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</si>
  <si>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</si>
  <si>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</si>
  <si>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</si>
  <si>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</si>
  <si>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</si>
  <si>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</si>
  <si>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</si>
  <si>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</si>
  <si>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</si>
  <si>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</si>
  <si>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</si>
  <si>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</si>
  <si>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</si>
  <si>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</si>
  <si>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</si>
  <si>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</si>
  <si>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</si>
  <si>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</si>
  <si>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</si>
  <si>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</si>
  <si>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</si>
  <si>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</si>
  <si>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</si>
  <si>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</si>
  <si>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</si>
  <si>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</si>
  <si>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</si>
  <si>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</si>
  <si>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</si>
  <si>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</si>
  <si>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</si>
  <si>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</si>
  <si>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</si>
  <si>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</si>
  <si>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</si>
  <si>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</si>
  <si>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</si>
  <si>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</si>
  <si>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</si>
  <si>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</si>
  <si>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</si>
  <si>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</si>
  <si>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</si>
  <si>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</si>
  <si>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</si>
  <si>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</si>
  <si>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</si>
  <si>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</si>
  <si>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</si>
  <si>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</si>
  <si>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</si>
  <si>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</si>
  <si>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</si>
  <si>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</si>
  <si>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</si>
  <si>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</si>
  <si>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</si>
  <si>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</si>
  <si>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</si>
  <si>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</si>
  <si>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</si>
  <si>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</si>
  <si>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</si>
  <si>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</si>
  <si>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</si>
  <si>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</si>
  <si>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</si>
  <si>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</si>
  <si>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</si>
  <si>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</si>
  <si>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</si>
  <si>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</si>
  <si>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</si>
  <si>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</si>
  <si>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</si>
  <si>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</si>
  <si>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</si>
  <si>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</si>
  <si>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</si>
  <si>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</si>
  <si>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</si>
  <si>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</si>
  <si>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</si>
  <si>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</si>
  <si>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</si>
  <si>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</si>
  <si>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</si>
  <si>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</si>
  <si>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</si>
  <si>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</si>
  <si>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</si>
  <si>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</si>
  <si>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</si>
  <si>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</si>
  <si>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</si>
  <si>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</si>
  <si>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</si>
  <si>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</si>
  <si>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</si>
  <si>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</si>
  <si>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</si>
  <si>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</si>
  <si>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</si>
  <si>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</si>
  <si>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</si>
  <si>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</si>
  <si>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</si>
  <si>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</si>
  <si>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</si>
  <si>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</si>
  <si>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</si>
  <si>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</si>
  <si>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</si>
  <si>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</si>
  <si>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</si>
  <si>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</si>
  <si>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</si>
  <si>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</si>
  <si>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</si>
  <si>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</si>
  <si>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</si>
  <si>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</si>
  <si>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</si>
  <si>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</si>
  <si>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</si>
  <si>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</si>
  <si>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</si>
  <si>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</si>
  <si>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</si>
  <si>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</si>
  <si>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</si>
  <si>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</si>
  <si>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</si>
  <si>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</si>
  <si>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</si>
  <si>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</si>
  <si>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</si>
  <si>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</si>
  <si>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</si>
  <si>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</si>
  <si>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</si>
  <si>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</si>
  <si>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</si>
  <si>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</si>
  <si>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</si>
  <si>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</si>
  <si>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</si>
  <si>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</si>
  <si>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</si>
  <si>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</si>
  <si>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</si>
  <si>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</si>
  <si>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</si>
  <si>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</si>
  <si>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</si>
  <si>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</si>
  <si>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</si>
  <si>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</si>
  <si>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</si>
  <si>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</si>
  <si>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</si>
  <si>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</si>
  <si>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</si>
  <si>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</si>
  <si>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</si>
  <si>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</si>
  <si>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</si>
  <si>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</si>
  <si>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</si>
  <si>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</si>
  <si>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</si>
  <si>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</si>
  <si>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</si>
  <si>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</si>
  <si>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</si>
  <si>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</si>
  <si>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</si>
  <si>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</si>
  <si>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</si>
  <si>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</si>
  <si>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</si>
  <si>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</si>
  <si>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</si>
  <si>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</si>
  <si>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</si>
  <si>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</si>
  <si>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</si>
  <si>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</si>
  <si>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</si>
  <si>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</si>
  <si>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</si>
  <si>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</si>
  <si>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</si>
  <si>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</si>
  <si>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</si>
  <si>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</si>
  <si>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</si>
  <si>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</si>
  <si>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</si>
  <si>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</si>
  <si>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</si>
  <si>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</si>
  <si>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</si>
  <si>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</si>
  <si>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</si>
  <si>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</si>
  <si>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</si>
  <si>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</si>
  <si>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</si>
  <si>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</si>
  <si>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</si>
  <si>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</si>
  <si>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</si>
  <si>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</si>
  <si>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</si>
  <si>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</si>
  <si>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</si>
  <si>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</si>
  <si>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</si>
  <si>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</si>
  <si>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</si>
  <si>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</si>
  <si>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</si>
  <si>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</si>
  <si>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</si>
  <si>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</si>
  <si>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</si>
  <si>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</si>
  <si>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</si>
  <si>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</si>
  <si>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</si>
  <si>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</si>
  <si>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</si>
  <si>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</si>
  <si>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</si>
  <si>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</si>
  <si>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</si>
  <si>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</si>
  <si>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</si>
  <si>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</si>
  <si>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</si>
  <si>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</si>
  <si>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</si>
  <si>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</si>
  <si>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</si>
  <si>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</si>
  <si>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</si>
  <si>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</si>
  <si>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</si>
  <si>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</si>
  <si>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</si>
  <si>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</si>
  <si>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</si>
  <si>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</si>
  <si>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</si>
  <si>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</si>
  <si>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</si>
  <si>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</si>
  <si>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</si>
  <si>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</si>
  <si>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</si>
  <si>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</si>
  <si>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</si>
  <si>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</si>
  <si>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</si>
  <si>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</si>
  <si>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</si>
  <si>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</si>
  <si>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</si>
  <si>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</si>
  <si>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</si>
  <si>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</si>
  <si>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</si>
  <si>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</si>
  <si>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</si>
  <si>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</si>
  <si>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</si>
  <si>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</si>
  <si>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</si>
  <si>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</si>
  <si>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</si>
  <si>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</si>
  <si>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</si>
  <si>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</si>
  <si>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</si>
  <si>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</si>
  <si>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</si>
  <si>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</si>
  <si>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</si>
  <si>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</si>
  <si>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</si>
  <si>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</si>
  <si>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</si>
  <si>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</si>
  <si>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</si>
  <si>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</si>
  <si>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</si>
  <si>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</si>
  <si>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</si>
  <si>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</si>
  <si>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</si>
  <si>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</si>
  <si>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</si>
  <si>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</si>
  <si>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</si>
  <si>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</si>
  <si>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</si>
  <si>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</si>
  <si>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</si>
  <si>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</si>
  <si>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</si>
  <si>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</si>
  <si>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</si>
  <si>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</si>
  <si>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</si>
  <si>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</si>
  <si>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</si>
  <si>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</si>
  <si>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</si>
  <si>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</si>
  <si>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</si>
  <si>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</si>
  <si>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</si>
  <si>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</si>
  <si>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</si>
  <si>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</si>
  <si>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</si>
  <si>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</si>
  <si>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</si>
  <si>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</si>
  <si>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</si>
  <si>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</si>
  <si>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</si>
  <si>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</si>
  <si>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</si>
  <si>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</si>
  <si>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</si>
  <si>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</si>
  <si>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</si>
  <si>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</si>
  <si>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</si>
  <si>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</si>
  <si>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</si>
  <si>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</si>
  <si>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</si>
  <si>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</si>
  <si>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</si>
  <si>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</si>
  <si>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</si>
  <si>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</si>
  <si>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</si>
  <si>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</si>
  <si>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</si>
  <si>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</si>
  <si>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</si>
  <si>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</si>
  <si>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</si>
  <si>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</si>
  <si>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</si>
  <si>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</si>
  <si>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</si>
  <si>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</si>
  <si>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</si>
  <si>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</si>
  <si>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</si>
  <si>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</si>
  <si>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</si>
  <si>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</si>
  <si>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</si>
  <si>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</si>
  <si>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</si>
  <si>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</si>
  <si>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</si>
  <si>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</si>
  <si>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</si>
  <si>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</si>
  <si>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</si>
  <si>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</si>
  <si>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</si>
  <si>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</si>
  <si>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</si>
  <si>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</si>
  <si>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</si>
  <si>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</si>
  <si>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</si>
  <si>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</si>
  <si>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</si>
  <si>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</si>
  <si>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</si>
  <si>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</si>
  <si>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</si>
  <si>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</si>
  <si>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</si>
  <si>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</si>
  <si>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</si>
  <si>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</si>
  <si>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</si>
  <si>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</si>
  <si>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</si>
  <si>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</si>
  <si>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</si>
  <si>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</si>
  <si>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</si>
  <si>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</si>
  <si>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</si>
  <si>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</si>
  <si>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</si>
  <si>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</si>
  <si>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</si>
  <si>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</si>
  <si>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</si>
  <si>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</si>
  <si>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</si>
  <si>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</si>
  <si>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</si>
  <si>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</si>
  <si>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</si>
  <si>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</si>
  <si>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</si>
  <si>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</si>
  <si>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</si>
  <si>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</si>
  <si>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</si>
  <si>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</si>
  <si>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</si>
  <si>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</si>
  <si>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</si>
  <si>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</si>
  <si>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</si>
  <si>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</si>
  <si>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</si>
  <si>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</si>
  <si>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</si>
  <si>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</si>
  <si>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</si>
  <si>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</si>
  <si>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</si>
  <si>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</si>
  <si>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</si>
  <si>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</si>
  <si>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</si>
  <si>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</si>
  <si>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</si>
  <si>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</si>
  <si>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</si>
  <si>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</si>
  <si>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</si>
  <si>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</si>
  <si>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</si>
  <si>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</si>
  <si>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</si>
  <si>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</si>
  <si>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</si>
  <si>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</si>
  <si>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</si>
  <si>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</si>
  <si>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</si>
  <si>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</si>
  <si>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</si>
  <si>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</si>
  <si>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</si>
  <si>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</si>
  <si>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</si>
  <si>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</si>
  <si>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</si>
  <si>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</si>
  <si>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</si>
  <si>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</si>
  <si>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</si>
  <si>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</si>
  <si>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</si>
  <si>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</si>
  <si>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</si>
  <si>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</si>
  <si>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</si>
  <si>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</si>
  <si>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</si>
  <si>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</si>
  <si>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</si>
  <si>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</si>
  <si>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</si>
  <si>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</si>
  <si>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</si>
  <si>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</si>
  <si>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</si>
  <si>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</si>
  <si>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</si>
  <si>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</si>
  <si>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</si>
  <si>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</si>
  <si>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</si>
  <si>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</si>
  <si>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</si>
  <si>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</si>
  <si>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</si>
  <si>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</si>
  <si>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</si>
  <si>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</si>
  <si>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</si>
  <si>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</si>
  <si>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</si>
  <si>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</si>
  <si>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</si>
  <si>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</si>
  <si>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</si>
  <si>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</si>
  <si>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</si>
  <si>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</si>
  <si>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</si>
  <si>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</si>
  <si>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</si>
  <si>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</si>
  <si>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</si>
  <si>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</si>
  <si>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</si>
  <si>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</si>
  <si>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</si>
  <si>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</si>
  <si>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</si>
  <si>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</si>
  <si>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</si>
  <si>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</si>
  <si>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</si>
  <si>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</si>
  <si>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</si>
  <si>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</si>
  <si>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</si>
  <si>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</si>
  <si>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</si>
  <si>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</si>
  <si>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</si>
  <si>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</si>
  <si>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</si>
  <si>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</si>
  <si>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</si>
  <si>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</si>
  <si>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</si>
  <si>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</si>
  <si>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</si>
  <si>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</si>
  <si>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</si>
  <si>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</si>
  <si>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</si>
  <si>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</si>
  <si>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</si>
  <si>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</si>
  <si>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</si>
  <si>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</si>
  <si>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</si>
  <si>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</si>
  <si>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</si>
  <si>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</si>
  <si>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</si>
  <si>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</si>
  <si>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</si>
  <si>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</si>
  <si>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</si>
  <si>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</si>
  <si>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</si>
  <si>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</si>
  <si>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</si>
  <si>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</si>
  <si>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</si>
  <si>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</si>
  <si>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</si>
  <si>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</si>
  <si>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</si>
  <si>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</si>
  <si>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</si>
  <si>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</si>
  <si>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</si>
  <si>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</si>
  <si>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</si>
  <si>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</si>
  <si>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</si>
  <si>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</si>
  <si>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</si>
  <si>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</si>
  <si>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</si>
  <si>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</si>
  <si>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</si>
  <si>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</si>
  <si>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</si>
  <si>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</si>
  <si>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</si>
  <si>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</si>
  <si>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</si>
  <si>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</si>
  <si>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</si>
  <si>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</si>
  <si>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</si>
  <si>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</si>
  <si>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</si>
  <si>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</si>
  <si>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</si>
  <si>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</si>
  <si>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</si>
  <si>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</si>
  <si>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</si>
  <si>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</si>
  <si>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</si>
  <si>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</si>
  <si>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</si>
  <si>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</si>
  <si>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</si>
  <si>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</si>
  <si>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</si>
  <si>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</si>
  <si>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</si>
  <si>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</si>
  <si>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</si>
  <si>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</si>
  <si>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</si>
  <si>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</si>
  <si>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</si>
  <si>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</si>
  <si>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</si>
  <si>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</si>
  <si>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</si>
  <si>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</si>
  <si>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</si>
  <si>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</si>
  <si>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</si>
  <si>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</si>
  <si>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</si>
  <si>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</si>
  <si>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</si>
  <si>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</si>
  <si>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</si>
  <si>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</si>
  <si>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</si>
  <si>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</si>
  <si>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</si>
  <si>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</si>
  <si>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</si>
  <si>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</si>
  <si>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</si>
  <si>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</si>
  <si>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</si>
  <si>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</si>
  <si>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</si>
  <si>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</si>
  <si>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</si>
  <si>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</si>
  <si>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</si>
  <si>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</si>
  <si>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</si>
  <si>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</si>
  <si>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</si>
  <si>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</si>
  <si>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</si>
  <si>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</si>
  <si>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</si>
  <si>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</si>
  <si>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</si>
  <si>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</si>
  <si>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</si>
  <si>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</si>
  <si>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</si>
  <si>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</si>
  <si>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</si>
  <si>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</si>
  <si>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</si>
  <si>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</si>
  <si>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</si>
  <si>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</si>
  <si>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</si>
  <si>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</si>
  <si>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</si>
  <si>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</si>
  <si>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</si>
  <si>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</si>
  <si>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</si>
  <si>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</si>
  <si>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</si>
  <si>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</si>
  <si>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</si>
  <si>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</si>
  <si>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</si>
  <si>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</si>
  <si>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</si>
  <si>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</si>
  <si>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</si>
  <si>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</si>
  <si>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</si>
  <si>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</si>
  <si>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</si>
  <si>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</si>
  <si>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</si>
  <si>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</si>
  <si>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</si>
  <si>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</si>
  <si>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</si>
  <si>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</si>
  <si>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</si>
  <si>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</si>
  <si>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</si>
  <si>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</si>
  <si>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</si>
  <si>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</si>
  <si>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</si>
  <si>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</si>
  <si>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</si>
  <si>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</si>
  <si>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</si>
  <si>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</si>
  <si>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</si>
  <si>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</si>
  <si>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</si>
  <si>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</si>
  <si>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</si>
  <si>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</si>
  <si>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</si>
  <si>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</si>
  <si>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</si>
  <si>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</si>
  <si>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</si>
  <si>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</si>
  <si>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</si>
  <si>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</si>
  <si>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</si>
  <si>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</si>
  <si>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</si>
  <si>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</si>
  <si>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</si>
  <si>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</si>
  <si>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</si>
  <si>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</si>
  <si>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</si>
  <si>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</si>
  <si>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</si>
  <si>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</si>
  <si>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</si>
  <si>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</si>
  <si>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</si>
  <si>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</si>
  <si>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</si>
  <si>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</si>
  <si>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</si>
  <si>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</si>
  <si>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</si>
  <si>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</si>
  <si>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</si>
  <si>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</si>
  <si>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</si>
  <si>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</si>
  <si>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</si>
  <si>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</si>
  <si>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</si>
  <si>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</si>
  <si>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</si>
  <si>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</si>
  <si>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</si>
  <si>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</si>
  <si>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</si>
  <si>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</si>
  <si>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</si>
  <si>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</si>
  <si>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</si>
  <si>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</si>
  <si>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</si>
  <si>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</si>
  <si>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</si>
  <si>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</si>
  <si>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</si>
  <si>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</si>
  <si>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</si>
  <si>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</si>
  <si>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</si>
  <si>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</si>
  <si>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</si>
  <si>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</si>
  <si>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</si>
  <si>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</si>
  <si>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</si>
  <si>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</si>
  <si>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</si>
  <si>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</si>
  <si>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</si>
  <si>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</si>
  <si>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</si>
  <si>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</si>
  <si>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</si>
  <si>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</si>
  <si>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</si>
  <si>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</si>
  <si>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</si>
  <si>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</si>
  <si>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</si>
  <si>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</si>
  <si>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</si>
  <si>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</si>
  <si>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</si>
  <si>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</si>
  <si>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</si>
  <si>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</si>
  <si>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</si>
  <si>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</si>
  <si>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</si>
  <si>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</si>
  <si>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</si>
  <si>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</si>
  <si>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</si>
  <si>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</si>
  <si>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</si>
  <si>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</si>
  <si>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</si>
  <si>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</si>
  <si>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</si>
  <si>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</si>
  <si>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</si>
  <si>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</si>
  <si>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</si>
  <si>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</si>
  <si>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</si>
  <si>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</si>
  <si>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</si>
  <si>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</si>
  <si>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</si>
  <si>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</si>
  <si>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</si>
  <si>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</si>
  <si>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</si>
  <si>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</si>
  <si>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</si>
  <si>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</si>
  <si>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</si>
  <si>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</si>
  <si>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</si>
  <si>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</si>
  <si>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</si>
  <si>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</si>
  <si>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</si>
  <si>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</si>
  <si>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</si>
  <si>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</si>
  <si>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</si>
  <si>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</si>
  <si>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</si>
  <si>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</si>
  <si>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</si>
  <si>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</si>
  <si>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</si>
  <si>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</si>
  <si>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</si>
  <si>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</si>
  <si>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</si>
  <si>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</si>
  <si>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</si>
  <si>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</si>
  <si>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</si>
  <si>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</si>
  <si>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</si>
  <si>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</si>
  <si>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</si>
  <si>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</si>
  <si>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</si>
  <si>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</si>
  <si>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</si>
  <si>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</si>
  <si>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</si>
  <si>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</si>
  <si>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</si>
  <si>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</si>
  <si>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</si>
  <si>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</si>
  <si>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</si>
  <si>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</si>
  <si>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</si>
  <si>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</si>
  <si>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</si>
  <si>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</si>
  <si>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</si>
  <si>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</si>
  <si>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</si>
  <si>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</si>
  <si>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</si>
  <si>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</si>
  <si>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</si>
  <si>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</si>
  <si>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</si>
  <si>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</si>
  <si>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</si>
  <si>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</si>
  <si>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</si>
  <si>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</si>
  <si>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</si>
  <si>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</si>
  <si>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</si>
  <si>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</si>
  <si>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</si>
  <si>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</si>
  <si>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</si>
  <si>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</si>
  <si>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</si>
  <si>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</si>
  <si>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</si>
  <si>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</si>
  <si>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</si>
  <si>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</si>
  <si>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</si>
  <si>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</si>
  <si>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</si>
  <si>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</si>
  <si>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</si>
  <si>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</si>
  <si>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</si>
  <si>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</si>
  <si>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</si>
  <si>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</si>
  <si>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</si>
  <si>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</si>
  <si>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</si>
  <si>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</si>
  <si>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</si>
  <si>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</si>
  <si>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</si>
  <si>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</si>
  <si>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</si>
  <si>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</si>
  <si>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</si>
  <si>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</si>
  <si>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</si>
  <si>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</si>
  <si>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</si>
  <si>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</si>
  <si>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</si>
  <si>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</si>
  <si>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</si>
  <si>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</si>
  <si>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</si>
  <si>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</si>
  <si>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</si>
  <si>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</si>
  <si>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</si>
  <si>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</si>
  <si>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</si>
  <si>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</si>
  <si>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</si>
  <si>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</si>
  <si>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</si>
  <si>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</si>
  <si>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</si>
  <si>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</si>
  <si>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</si>
  <si>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</si>
  <si>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</si>
  <si>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</si>
  <si>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</si>
  <si>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</si>
  <si>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</si>
  <si>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</si>
  <si>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</si>
  <si>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</si>
  <si>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</si>
  <si>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</si>
  <si>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</si>
  <si>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</si>
  <si>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</si>
  <si>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</si>
  <si>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</si>
  <si>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</si>
  <si>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</si>
  <si>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</si>
  <si>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</si>
  <si>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</si>
  <si>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</si>
  <si>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</si>
  <si>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</si>
  <si>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</si>
  <si>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</si>
  <si>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</si>
  <si>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</si>
  <si>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</si>
  <si>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</si>
  <si>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</si>
  <si>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</si>
  <si>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</si>
  <si>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</si>
  <si>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</si>
  <si>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</si>
  <si>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</si>
  <si>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</si>
  <si>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</si>
  <si>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</si>
  <si>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</si>
  <si>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</si>
  <si>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</si>
  <si>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</si>
  <si>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</si>
  <si>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</si>
  <si>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</si>
  <si>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</si>
  <si>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</si>
  <si>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</si>
  <si>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</si>
  <si>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</si>
  <si>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</si>
  <si>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</si>
  <si>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</si>
  <si>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</si>
  <si>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</si>
  <si>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</si>
  <si>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</si>
  <si>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</si>
  <si>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</si>
  <si>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</si>
  <si>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</si>
  <si>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</si>
  <si>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</si>
  <si>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</si>
  <si>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</si>
  <si>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</si>
  <si>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</si>
  <si>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</si>
  <si>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</si>
  <si>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</si>
  <si>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</si>
  <si>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</si>
  <si>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</si>
  <si>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</si>
  <si>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</si>
  <si>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</si>
  <si>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</si>
  <si>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</si>
  <si>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</si>
  <si>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</si>
  <si>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</si>
  <si>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</si>
  <si>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</si>
  <si>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</si>
  <si>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</si>
  <si>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</si>
  <si>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</si>
  <si>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</si>
  <si>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</si>
  <si>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</si>
  <si>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</si>
  <si>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</si>
  <si>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</si>
  <si>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</si>
  <si>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</si>
  <si>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</si>
  <si>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</si>
  <si>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</si>
  <si>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</si>
  <si>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</si>
  <si>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</si>
  <si>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</si>
  <si>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</si>
  <si>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</si>
  <si>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</si>
  <si>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</si>
  <si>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</si>
  <si>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</si>
  <si>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</si>
  <si>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</si>
  <si>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</si>
  <si>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</si>
  <si>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</si>
  <si>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</si>
  <si>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</si>
  <si>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</si>
  <si>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</si>
  <si>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</si>
  <si>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</si>
  <si>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</si>
  <si>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</si>
  <si>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</si>
  <si>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</si>
  <si>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</si>
  <si>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</si>
  <si>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</si>
  <si>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</si>
  <si>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</si>
  <si>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</si>
  <si>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</si>
  <si>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</si>
  <si>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</si>
  <si>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</si>
  <si>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</si>
  <si>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</si>
  <si>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</si>
  <si>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</si>
  <si>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</si>
  <si>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</si>
  <si>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</si>
  <si>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</si>
  <si>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</si>
  <si>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</si>
  <si>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</si>
  <si>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</si>
  <si>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</si>
  <si>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</si>
  <si>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</si>
  <si>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</si>
  <si>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</si>
  <si>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</si>
  <si>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</si>
  <si>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</si>
  <si>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</si>
  <si>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</si>
  <si>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</si>
  <si>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</si>
  <si>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</si>
  <si>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</si>
  <si>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</si>
  <si>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</si>
  <si>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</si>
  <si>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</si>
  <si>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</si>
  <si>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</si>
  <si>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</si>
  <si>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</si>
  <si>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</si>
  <si>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</si>
  <si>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</si>
  <si>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</si>
  <si>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</si>
  <si>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</si>
  <si>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</si>
  <si>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</si>
  <si>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</si>
  <si>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</si>
  <si>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</si>
  <si>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</si>
  <si>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</si>
  <si>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</si>
  <si>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</si>
  <si>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</si>
  <si>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</si>
  <si>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</si>
  <si>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</si>
  <si>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</si>
  <si>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</si>
  <si>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</si>
  <si>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</si>
  <si>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</si>
  <si>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</si>
  <si>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</si>
  <si>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</si>
  <si>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</si>
  <si>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</si>
  <si>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</si>
  <si>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</si>
  <si>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</si>
  <si>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</si>
  <si>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</si>
  <si>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</si>
  <si>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</si>
  <si>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</si>
  <si>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</si>
  <si>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</si>
  <si>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</si>
  <si>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</si>
  <si>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</si>
  <si>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</si>
  <si>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</si>
  <si>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</si>
  <si>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</si>
  <si>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</si>
  <si>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</si>
  <si>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</si>
  <si>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</si>
  <si>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</si>
  <si>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</si>
  <si>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</si>
  <si>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</si>
  <si>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</si>
  <si>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</si>
  <si>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</si>
  <si>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</si>
  <si>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</si>
  <si>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</si>
  <si>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</si>
  <si>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</si>
  <si>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</si>
  <si>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</si>
  <si>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</si>
  <si>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</si>
  <si>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</si>
  <si>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</si>
  <si>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</si>
  <si>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</si>
  <si>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</si>
  <si>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</si>
  <si>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</si>
  <si>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</si>
  <si>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</si>
  <si>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</si>
  <si>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</si>
  <si>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</si>
  <si>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</si>
  <si>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</si>
  <si>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</si>
  <si>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</si>
  <si>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</si>
  <si>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</si>
  <si>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</si>
  <si>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</si>
  <si>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</si>
  <si>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</si>
  <si>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</si>
  <si>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</si>
  <si>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</si>
  <si>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</si>
  <si>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</si>
  <si>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</si>
  <si>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</si>
  <si>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</si>
  <si>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</si>
  <si>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</si>
  <si>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</si>
  <si>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</si>
  <si>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</si>
  <si>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</si>
  <si>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</si>
  <si>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</si>
  <si>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</si>
  <si>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</si>
  <si>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</si>
  <si>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</si>
  <si>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</si>
  <si>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</si>
  <si>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</si>
  <si>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</si>
  <si>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</si>
  <si>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</si>
  <si>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</si>
  <si>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</si>
  <si>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</si>
  <si>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</si>
  <si>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</si>
  <si>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</si>
  <si>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</si>
  <si>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</si>
  <si>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</si>
  <si>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</si>
  <si>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</si>
  <si>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</si>
  <si>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</si>
  <si>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</si>
  <si>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</si>
  <si>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</si>
  <si>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</si>
  <si>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</si>
  <si>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</si>
  <si>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</si>
  <si>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</si>
  <si>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</si>
  <si>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</si>
  <si>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</si>
  <si>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</si>
  <si>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</si>
  <si>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</si>
  <si>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</si>
  <si>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</si>
  <si>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</si>
  <si>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</si>
  <si>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</si>
  <si>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</si>
  <si>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</si>
  <si>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</si>
  <si>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</si>
  <si>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</si>
  <si>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</si>
  <si>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</si>
  <si>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</si>
  <si>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</si>
  <si>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</si>
  <si>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</si>
  <si>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</si>
  <si>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</si>
  <si>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</si>
  <si>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</si>
  <si>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</si>
  <si>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</si>
  <si>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</si>
  <si>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</si>
  <si>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</si>
  <si>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</si>
  <si>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</si>
  <si>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</si>
  <si>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</si>
  <si>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</si>
  <si>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</si>
  <si>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</si>
  <si>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</si>
  <si>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</si>
  <si>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</si>
  <si>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</si>
  <si>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</si>
  <si>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</si>
  <si>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</si>
  <si>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</si>
  <si>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</si>
  <si>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</si>
  <si>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</si>
  <si>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</si>
  <si>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</si>
  <si>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</si>
  <si>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</si>
  <si>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</si>
  <si>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</si>
  <si>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</si>
  <si>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</si>
  <si>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</si>
  <si>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</si>
  <si>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</si>
  <si>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</si>
  <si>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</si>
  <si>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</si>
  <si>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</si>
  <si>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</si>
  <si>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</si>
  <si>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</si>
  <si>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</si>
  <si>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</si>
  <si>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</si>
  <si>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</si>
  <si>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</si>
  <si>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</si>
  <si>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</si>
  <si>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</si>
  <si>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</si>
  <si>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</si>
  <si>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</si>
  <si>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</si>
  <si>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</si>
  <si>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</si>
  <si>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</si>
  <si>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</si>
  <si>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</si>
  <si>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</si>
  <si>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</si>
  <si>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</si>
  <si>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</si>
  <si>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</si>
  <si>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</si>
  <si>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</si>
  <si>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</si>
  <si>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</si>
  <si>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</si>
  <si>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</si>
  <si>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</si>
  <si>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</si>
  <si>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</si>
  <si>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</si>
  <si>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</si>
  <si>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</si>
  <si>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</si>
  <si>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</si>
  <si>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</si>
  <si>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</si>
  <si>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</si>
  <si>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</si>
  <si>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</si>
  <si>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</si>
  <si>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</si>
  <si>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</si>
  <si>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</si>
  <si>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</si>
  <si>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</si>
  <si>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</si>
  <si>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</si>
  <si>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</si>
  <si>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</si>
  <si>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</si>
  <si>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</si>
  <si>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</si>
  <si>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</si>
  <si>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</si>
  <si>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</si>
  <si>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</si>
  <si>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</si>
  <si>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</si>
  <si>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</si>
  <si>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</si>
  <si>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</si>
  <si>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</si>
  <si>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</si>
  <si>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</si>
  <si>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</si>
  <si>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</si>
  <si>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</si>
  <si>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</si>
  <si>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</si>
  <si>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</si>
  <si>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</si>
  <si>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</si>
  <si>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</si>
  <si>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</si>
  <si>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</si>
  <si>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</si>
  <si>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</si>
  <si>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</si>
  <si>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</si>
  <si>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</si>
  <si>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</si>
  <si>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</si>
  <si>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</si>
  <si>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</si>
  <si>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</si>
  <si>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</si>
  <si>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</si>
  <si>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</si>
  <si>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</si>
  <si>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</si>
  <si>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</si>
  <si>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</si>
  <si>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</si>
  <si>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</si>
  <si>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</si>
  <si>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</si>
  <si>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</si>
  <si>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</si>
  <si>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</si>
  <si>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</si>
  <si>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</si>
  <si>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</si>
  <si>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</si>
  <si>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</si>
  <si>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</si>
  <si>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</si>
  <si>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</si>
  <si>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</si>
  <si>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</si>
  <si>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</si>
  <si>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</si>
  <si>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</si>
  <si>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</si>
  <si>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</si>
  <si>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</si>
  <si>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</si>
  <si>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</si>
  <si>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</si>
  <si>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</si>
  <si>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</si>
  <si>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</si>
  <si>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</si>
  <si>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</si>
  <si>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</si>
  <si>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</si>
  <si>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</si>
  <si>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</si>
  <si>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</si>
  <si>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</si>
  <si>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</si>
  <si>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</si>
  <si>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</si>
  <si>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</si>
  <si>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</si>
  <si>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</si>
  <si>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</si>
  <si>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</si>
  <si>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</si>
  <si>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</si>
  <si>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</si>
  <si>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</si>
  <si>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</si>
  <si>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</si>
  <si>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</si>
  <si>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</si>
  <si>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</si>
  <si>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</si>
  <si>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</si>
  <si>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</si>
  <si>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</si>
  <si>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</si>
  <si>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</si>
  <si>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</si>
  <si>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</si>
  <si>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</si>
  <si>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</si>
  <si>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</si>
  <si>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</si>
  <si>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</si>
  <si>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</si>
  <si>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</si>
  <si>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</si>
  <si>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</si>
  <si>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</si>
  <si>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</si>
  <si>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</si>
  <si>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</si>
  <si>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</si>
  <si>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</si>
  <si>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</si>
  <si>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</si>
  <si>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</si>
  <si>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</si>
  <si>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</si>
  <si>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</si>
  <si>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</si>
  <si>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</si>
  <si>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</si>
  <si>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</si>
  <si>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</si>
  <si>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</si>
  <si>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</si>
  <si>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</si>
  <si>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</si>
  <si>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</si>
  <si>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</si>
  <si>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</si>
  <si>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</si>
  <si>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</si>
  <si>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</si>
  <si>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</si>
  <si>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</si>
  <si>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</si>
  <si>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</si>
  <si>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</si>
  <si>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</si>
  <si>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</si>
  <si>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</si>
  <si>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</si>
  <si>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</si>
  <si>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</si>
  <si>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</si>
  <si>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</si>
  <si>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</si>
  <si>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</si>
  <si>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</si>
  <si>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</si>
  <si>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</si>
  <si>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</si>
  <si>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</si>
  <si>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</si>
  <si>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</si>
  <si>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</si>
  <si>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</si>
  <si>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</si>
  <si>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</si>
  <si>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</si>
  <si>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</si>
  <si>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</si>
  <si>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</si>
  <si>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</si>
  <si>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</si>
  <si>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</si>
  <si>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</si>
  <si>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</si>
  <si>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</si>
  <si>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</si>
  <si>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</si>
  <si>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</si>
  <si>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</si>
  <si>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</si>
  <si>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</si>
  <si>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</si>
  <si>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</si>
  <si>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</si>
  <si>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</si>
  <si>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</si>
  <si>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</si>
  <si>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</si>
  <si>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</si>
  <si>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</si>
  <si>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</si>
  <si>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</si>
  <si>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</si>
  <si>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</si>
  <si>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</si>
  <si>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</si>
  <si>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</si>
  <si>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</si>
  <si>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</si>
  <si>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</si>
  <si>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</si>
  <si>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</si>
  <si>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</si>
  <si>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</si>
  <si>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</si>
  <si>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</si>
  <si>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</si>
  <si>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</si>
  <si>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</si>
  <si>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</si>
  <si>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</si>
  <si>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</si>
  <si>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</si>
  <si>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</si>
  <si>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</si>
  <si>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</si>
  <si>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</si>
  <si>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</si>
  <si>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</si>
  <si>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</si>
  <si>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</si>
  <si>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</si>
  <si>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</si>
  <si>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</si>
  <si>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</si>
  <si>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</si>
  <si>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</si>
  <si>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</si>
  <si>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</si>
  <si>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</si>
  <si>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</si>
  <si>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</si>
  <si>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</si>
  <si>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</si>
  <si>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</si>
  <si>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</si>
  <si>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</si>
  <si>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</si>
  <si>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</si>
  <si>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</si>
  <si>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</si>
  <si>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</si>
  <si>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</si>
  <si>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</si>
  <si>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</si>
  <si>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</si>
  <si>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</si>
  <si>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</si>
  <si>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</si>
  <si>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</si>
  <si>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</si>
  <si>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</si>
  <si>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</si>
  <si>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</si>
  <si>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</si>
  <si>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</si>
  <si>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</si>
  <si>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</si>
  <si>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</si>
  <si>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</si>
  <si>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</si>
  <si>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</si>
  <si>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</si>
  <si>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</si>
  <si>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</si>
  <si>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</si>
  <si>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</si>
  <si>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</si>
  <si>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</si>
  <si>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</si>
  <si>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</si>
  <si>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</si>
  <si>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</si>
  <si>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</si>
  <si>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</si>
  <si>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</si>
  <si>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</si>
  <si>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</si>
  <si>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</si>
  <si>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</si>
  <si>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</si>
  <si>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</si>
  <si>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</si>
  <si>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</si>
  <si>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</si>
  <si>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</si>
  <si>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</si>
  <si>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</si>
  <si>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</si>
  <si>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</si>
  <si>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</si>
  <si>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</si>
  <si>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</si>
  <si>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</si>
  <si>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</si>
  <si>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</si>
  <si>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</si>
  <si>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</si>
  <si>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</si>
  <si>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</si>
  <si>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</si>
  <si>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</si>
  <si>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</si>
  <si>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</si>
  <si>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</si>
  <si>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</si>
  <si>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</si>
  <si>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</si>
  <si>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</si>
  <si>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</si>
  <si>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</si>
  <si>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</si>
  <si>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</si>
  <si>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</si>
  <si>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</si>
  <si>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</si>
  <si>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</si>
  <si>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</si>
  <si>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</si>
  <si>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</si>
  <si>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</si>
  <si>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</si>
  <si>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</si>
  <si>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</si>
  <si>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</si>
  <si>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</si>
  <si>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</si>
  <si>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</si>
  <si>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</si>
  <si>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</si>
  <si>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</si>
  <si>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</si>
  <si>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</si>
  <si>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</si>
  <si>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</si>
  <si>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</si>
  <si>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</si>
  <si>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</si>
  <si>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</si>
  <si>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</si>
  <si>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</si>
  <si>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</si>
  <si>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</si>
  <si>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</si>
  <si>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</si>
  <si>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</si>
  <si>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</si>
  <si>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</si>
  <si>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</si>
  <si>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</si>
  <si>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</si>
  <si>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</si>
  <si>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</si>
  <si>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</si>
  <si>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</si>
  <si>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</si>
  <si>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</si>
  <si>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</si>
  <si>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</si>
  <si>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</si>
  <si>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</si>
  <si>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</si>
  <si>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</si>
  <si>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</si>
  <si>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</si>
  <si>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</si>
  <si>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</si>
  <si>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</si>
  <si>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</si>
  <si>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</si>
  <si>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</si>
  <si>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</si>
  <si>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</si>
  <si>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</si>
  <si>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</si>
  <si>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</si>
  <si>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</si>
  <si>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</si>
  <si>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</si>
  <si>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</si>
  <si>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</si>
  <si>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</si>
  <si>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</si>
  <si>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</si>
  <si>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</si>
  <si>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</si>
  <si>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</si>
  <si>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</si>
  <si>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</si>
  <si>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</si>
  <si>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</si>
  <si>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</si>
  <si>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</si>
  <si>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</si>
  <si>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</si>
  <si>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</si>
  <si>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</si>
  <si>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</si>
  <si>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</si>
  <si>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</si>
  <si>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</si>
  <si>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</si>
  <si>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</si>
  <si>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</si>
  <si>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</si>
  <si>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</si>
  <si>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</si>
  <si>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</si>
  <si>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</si>
  <si>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</si>
  <si>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</si>
  <si>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</si>
  <si>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</si>
  <si>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</si>
  <si>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</si>
  <si>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</si>
  <si>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</si>
  <si>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</si>
  <si>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</si>
  <si>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</si>
  <si>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</si>
  <si>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</si>
  <si>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</si>
  <si>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</si>
  <si>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</si>
  <si>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</si>
  <si>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</si>
  <si>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</si>
  <si>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</si>
  <si>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</si>
  <si>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</si>
  <si>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</si>
  <si>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</si>
  <si>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</si>
  <si>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</si>
  <si>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</si>
  <si>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</si>
  <si>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</si>
  <si>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</si>
  <si>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</si>
  <si>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</si>
  <si>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</si>
  <si>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</si>
  <si>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</si>
  <si>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</si>
  <si>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</si>
  <si>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</si>
  <si>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</si>
  <si>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</si>
  <si>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</si>
  <si>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</si>
  <si>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</si>
  <si>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</si>
  <si>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</si>
  <si>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</si>
  <si>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</si>
  <si>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</si>
  <si>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</si>
  <si>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</si>
  <si>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</si>
  <si>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</si>
  <si>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</si>
  <si>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</si>
  <si>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</si>
  <si>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</si>
  <si>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</si>
  <si>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</si>
  <si>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</si>
  <si>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</si>
  <si>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</si>
  <si>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</si>
  <si>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</si>
  <si>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</si>
  <si>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</si>
  <si>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</si>
  <si>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</si>
  <si>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</si>
  <si>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</si>
  <si>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</si>
  <si>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</si>
  <si>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</si>
  <si>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</si>
  <si>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</si>
  <si>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</si>
  <si>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</si>
  <si>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</si>
  <si>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</si>
  <si>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</si>
  <si>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</si>
  <si>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</si>
  <si>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</si>
  <si>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</si>
  <si>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</si>
  <si>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</si>
  <si>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</si>
  <si>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</si>
  <si>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</si>
  <si>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</si>
  <si>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</si>
  <si>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</si>
  <si>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</si>
  <si>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</si>
  <si>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</si>
  <si>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</si>
  <si>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</si>
  <si>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</si>
  <si>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</si>
  <si>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</si>
  <si>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</si>
  <si>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</si>
  <si>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</si>
  <si>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</si>
  <si>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</si>
  <si>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</si>
  <si>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</si>
  <si>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</si>
  <si>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</si>
  <si>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</si>
  <si>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</si>
  <si>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</si>
  <si>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</si>
  <si>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</si>
  <si>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</si>
  <si>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</si>
  <si>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</si>
  <si>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</si>
  <si>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</si>
  <si>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</si>
  <si>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</si>
  <si>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</si>
  <si>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</si>
  <si>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</si>
  <si>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</si>
  <si>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</si>
  <si>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</si>
  <si>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</si>
  <si>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</si>
  <si>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</si>
  <si>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</si>
  <si>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</si>
  <si>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</si>
  <si>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</si>
  <si>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</si>
  <si>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</si>
  <si>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</si>
  <si>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</si>
  <si>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</si>
  <si>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</si>
  <si>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</si>
  <si>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</si>
  <si>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</si>
  <si>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</si>
  <si>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</si>
  <si>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</si>
  <si>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</si>
  <si>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</si>
  <si>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</si>
  <si>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</si>
  <si>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</si>
  <si>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</si>
  <si>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</si>
  <si>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</si>
  <si>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</si>
  <si>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</si>
  <si>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</si>
  <si>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</si>
  <si>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</si>
  <si>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</si>
  <si>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</si>
  <si>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</si>
  <si>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</si>
  <si>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</si>
  <si>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</si>
  <si>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</si>
  <si>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</si>
  <si>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</si>
  <si>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</si>
  <si>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</si>
  <si>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</si>
  <si>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</si>
  <si>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</si>
  <si>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</si>
  <si>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</si>
  <si>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</si>
  <si>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</si>
  <si>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</si>
  <si>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</si>
  <si>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</si>
  <si>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</si>
  <si>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</si>
  <si>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</si>
  <si>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</si>
  <si>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</si>
  <si>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</si>
  <si>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</si>
  <si>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</si>
  <si>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</si>
  <si>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</si>
  <si>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</si>
  <si>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</si>
  <si>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</si>
  <si>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</si>
  <si>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</si>
  <si>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</si>
  <si>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</si>
  <si>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</si>
  <si>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</si>
  <si>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</si>
  <si>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</si>
  <si>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</si>
  <si>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</si>
  <si>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</si>
  <si>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</si>
  <si>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</si>
  <si>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</si>
  <si>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</si>
  <si>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</si>
  <si>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</si>
  <si>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</si>
  <si>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</si>
  <si>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</si>
  <si>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</si>
  <si>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</si>
  <si>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</si>
  <si>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</si>
  <si>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</si>
  <si>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</si>
  <si>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</si>
  <si>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</si>
  <si>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</si>
  <si>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</si>
  <si>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</si>
  <si>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</si>
  <si>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</si>
  <si>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</si>
  <si>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</si>
  <si>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</si>
  <si>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</si>
  <si>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</si>
  <si>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</si>
  <si>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</si>
  <si>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</si>
  <si>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</si>
  <si>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</si>
  <si>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</si>
  <si>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</si>
  <si>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</si>
  <si>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</si>
  <si>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</si>
  <si>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</si>
  <si>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</si>
  <si>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</si>
  <si>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</si>
  <si>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</si>
  <si>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</si>
  <si>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</si>
  <si>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</si>
  <si>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</si>
  <si>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</si>
  <si>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</si>
  <si>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</si>
  <si>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</si>
  <si>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</si>
  <si>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</si>
  <si>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</si>
  <si>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</si>
  <si>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</si>
  <si>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</si>
  <si>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</si>
  <si>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</si>
  <si>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</si>
  <si>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</si>
  <si>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</si>
  <si>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</si>
  <si>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</si>
  <si>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</si>
  <si>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</si>
  <si>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</si>
  <si>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</si>
  <si>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</si>
  <si>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</si>
  <si>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</si>
  <si>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</si>
  <si>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</si>
  <si>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</si>
  <si>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</si>
  <si>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</si>
  <si>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</si>
  <si>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</si>
  <si>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</si>
  <si>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</si>
  <si>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</si>
  <si>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</si>
  <si>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</si>
  <si>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</si>
  <si>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</si>
  <si>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</si>
  <si>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</si>
  <si>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</si>
  <si>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</si>
  <si>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</si>
  <si>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</si>
  <si>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</si>
  <si>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</si>
  <si>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</si>
  <si>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</si>
  <si>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</si>
  <si>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</si>
  <si>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</si>
  <si>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</si>
  <si>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</si>
  <si>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</si>
  <si>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</si>
  <si>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</si>
  <si>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</si>
  <si>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</si>
  <si>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</si>
  <si>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</si>
  <si>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</si>
  <si>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</si>
  <si>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</si>
  <si>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</si>
  <si>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</si>
  <si>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</si>
  <si>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</si>
  <si>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</si>
  <si>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</si>
  <si>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</si>
  <si>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</si>
  <si>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</si>
  <si>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</si>
  <si>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</si>
  <si>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</si>
  <si>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</si>
  <si>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</si>
  <si>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</si>
  <si>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</si>
  <si>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</si>
  <si>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</si>
  <si>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</si>
  <si>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</si>
  <si>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</si>
  <si>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</si>
  <si>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</si>
  <si>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</si>
  <si>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</si>
  <si>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</si>
  <si>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</si>
  <si>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</si>
  <si>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</si>
  <si>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</si>
  <si>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</si>
  <si>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</si>
  <si>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</si>
  <si>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</si>
  <si>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</si>
  <si>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</si>
  <si>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</si>
  <si>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</si>
  <si>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</si>
  <si>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</si>
  <si>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</si>
  <si>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</si>
  <si>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</si>
  <si>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</si>
  <si>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</si>
  <si>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</si>
  <si>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</si>
  <si>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</si>
  <si>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</si>
  <si>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</si>
  <si>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</si>
  <si>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</si>
  <si>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</si>
  <si>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</si>
  <si>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</si>
  <si>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</si>
  <si>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</si>
  <si>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</si>
  <si>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</si>
  <si>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</si>
  <si>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</si>
  <si>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</si>
  <si>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</si>
  <si>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</si>
  <si>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</si>
  <si>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</si>
  <si>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</si>
  <si>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</si>
  <si>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</si>
  <si>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</si>
  <si>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</si>
  <si>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</si>
  <si>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</si>
  <si>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</si>
  <si>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</si>
  <si>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</si>
  <si>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</si>
  <si>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</si>
  <si>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</si>
  <si>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</si>
  <si>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</si>
  <si>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</si>
  <si>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</si>
  <si>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</si>
  <si>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</si>
  <si>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</si>
  <si>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</si>
  <si>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</si>
  <si>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</si>
  <si>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</si>
  <si>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</si>
  <si>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</si>
  <si>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</si>
  <si>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</si>
  <si>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</si>
  <si>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</si>
  <si>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</si>
  <si>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</si>
  <si>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</si>
  <si>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</si>
  <si>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</si>
  <si>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</si>
  <si>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</si>
  <si>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</si>
  <si>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</si>
  <si>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</si>
  <si>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</si>
  <si>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</si>
  <si>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</si>
  <si>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</si>
  <si>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</si>
  <si>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</si>
  <si>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</si>
  <si>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</si>
  <si>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</si>
  <si>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</si>
  <si>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</si>
  <si>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</si>
  <si>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</si>
  <si>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</si>
  <si>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</si>
  <si>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</si>
  <si>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</si>
  <si>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</si>
  <si>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</si>
  <si>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</si>
  <si>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</si>
  <si>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</si>
  <si>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</si>
  <si>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</si>
  <si>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</si>
  <si>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</si>
  <si>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</si>
  <si>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</si>
  <si>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</si>
  <si>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</si>
  <si>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</si>
  <si>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</si>
  <si>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</si>
  <si>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</si>
  <si>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</si>
  <si>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</si>
  <si>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</si>
  <si>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</si>
  <si>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</si>
  <si>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</si>
  <si>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</si>
  <si>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</si>
  <si>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</si>
  <si>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</si>
  <si>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</si>
  <si>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</si>
  <si>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</si>
  <si>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</si>
  <si>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</si>
  <si>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</si>
  <si>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</si>
  <si>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</si>
  <si>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</si>
  <si>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</si>
  <si>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</si>
  <si>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</si>
  <si>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</si>
  <si>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</si>
  <si>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</si>
  <si>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</si>
  <si>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</si>
  <si>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</si>
  <si>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</si>
  <si>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</si>
  <si>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</si>
  <si>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</si>
  <si>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</si>
  <si>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</si>
  <si>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</si>
  <si>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</si>
  <si>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</si>
  <si>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</si>
  <si>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</si>
  <si>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</si>
  <si>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</si>
  <si>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</si>
  <si>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</si>
  <si>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</si>
  <si>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</si>
  <si>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</si>
  <si>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</si>
  <si>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</si>
  <si>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</si>
  <si>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</si>
  <si>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</si>
  <si>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</si>
  <si>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</si>
  <si>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</si>
  <si>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</si>
  <si>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</si>
  <si>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</si>
  <si>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</si>
  <si>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</si>
  <si>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</si>
  <si>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</si>
  <si>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</si>
  <si>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</si>
  <si>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</si>
  <si>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</si>
  <si>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</si>
  <si>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</si>
  <si>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</si>
  <si>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</si>
  <si>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</si>
  <si>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</si>
  <si>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</si>
  <si>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</si>
  <si>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</si>
  <si>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</si>
  <si>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</si>
  <si>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</si>
  <si>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</si>
  <si>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</si>
  <si>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</si>
  <si>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</si>
  <si>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</si>
  <si>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</si>
  <si>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</si>
  <si>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</si>
  <si>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</si>
  <si>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</si>
  <si>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</si>
  <si>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</si>
  <si>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</si>
  <si>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</si>
  <si>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</si>
  <si>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</si>
  <si>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</si>
  <si>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</si>
  <si>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</si>
  <si>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</si>
  <si>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</si>
  <si>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</si>
  <si>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</si>
  <si>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</si>
  <si>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</si>
  <si>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</si>
  <si>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</si>
  <si>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</si>
  <si>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</si>
  <si>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</si>
  <si>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</si>
  <si>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</si>
  <si>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</si>
  <si>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</si>
  <si>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</si>
  <si>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</si>
  <si>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</si>
  <si>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</si>
  <si>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</si>
  <si>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</si>
  <si>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</si>
  <si>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</si>
  <si>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</si>
  <si>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</si>
  <si>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</si>
  <si>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</si>
  <si>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</si>
  <si>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</si>
  <si>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</si>
  <si>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</si>
  <si>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</si>
  <si>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</si>
  <si>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</si>
  <si>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</si>
  <si>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</si>
  <si>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</si>
  <si>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</si>
  <si>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</si>
  <si>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</si>
  <si>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</si>
  <si>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</si>
  <si>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</si>
  <si>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</si>
  <si>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</si>
  <si>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</si>
  <si>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</si>
  <si>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</si>
  <si>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</si>
  <si>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</si>
  <si>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</si>
  <si>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</si>
  <si>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</si>
  <si>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</si>
  <si>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</si>
  <si>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</si>
  <si>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</si>
  <si>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</si>
  <si>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</si>
  <si>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</si>
  <si>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</si>
  <si>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</si>
  <si>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</si>
  <si>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</si>
  <si>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</si>
  <si>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</si>
  <si>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</si>
  <si>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</si>
  <si>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</si>
  <si>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</si>
  <si>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</si>
  <si>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</si>
  <si>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</si>
  <si>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</si>
  <si>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</si>
  <si>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</si>
  <si>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</si>
  <si>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</si>
  <si>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</si>
  <si>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</si>
  <si>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</si>
  <si>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</si>
  <si>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</si>
  <si>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</si>
  <si>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</si>
  <si>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</si>
  <si>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</si>
  <si>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</si>
  <si>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</si>
  <si>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</si>
  <si>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</si>
  <si>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</si>
  <si>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</si>
  <si>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</si>
  <si>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</si>
  <si>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</si>
  <si>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</si>
  <si>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</si>
  <si>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</si>
  <si>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</si>
  <si>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</si>
  <si>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</si>
  <si>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</si>
  <si>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</si>
  <si>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</si>
  <si>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</si>
  <si>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</si>
  <si>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</si>
  <si>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</si>
  <si>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</si>
  <si>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</si>
  <si>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</si>
  <si>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</si>
  <si>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</si>
  <si>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</si>
  <si>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</si>
  <si>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</si>
  <si>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</si>
  <si>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</si>
  <si>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</si>
  <si>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</si>
  <si>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</si>
  <si>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</si>
  <si>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</si>
  <si>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</si>
  <si>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</si>
  <si>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</si>
  <si>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</si>
  <si>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</si>
  <si>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</si>
  <si>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</si>
  <si>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</si>
  <si>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</si>
  <si>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</si>
  <si>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</si>
  <si>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</si>
  <si>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</si>
  <si>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</si>
  <si>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</si>
  <si>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</si>
  <si>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</si>
  <si>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</si>
  <si>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</si>
  <si>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</si>
  <si>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</si>
  <si>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</si>
  <si>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</si>
  <si>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</si>
  <si>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</si>
  <si>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</si>
  <si>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</si>
  <si>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</si>
  <si>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</si>
  <si>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</si>
  <si>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</si>
  <si>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</si>
  <si>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</si>
  <si>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</si>
  <si>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</si>
  <si>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</si>
  <si>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</si>
  <si>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</si>
  <si>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</si>
  <si>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</si>
  <si>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</si>
  <si>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</si>
  <si>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</si>
  <si>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</si>
  <si>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</si>
  <si>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</si>
  <si>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</si>
  <si>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</si>
  <si>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</si>
  <si>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</si>
  <si>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</si>
  <si>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</si>
  <si>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</si>
  <si>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</si>
  <si>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</si>
  <si>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</si>
  <si>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</si>
  <si>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</si>
  <si>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</si>
  <si>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</si>
  <si>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</si>
  <si>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</si>
  <si>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</si>
  <si>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</si>
  <si>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</si>
  <si>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</si>
  <si>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</si>
  <si>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</si>
  <si>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</si>
  <si>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</si>
  <si>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</si>
  <si>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</si>
  <si>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</si>
  <si>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</si>
  <si>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</si>
  <si>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</si>
  <si>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</si>
  <si>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</si>
  <si>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</si>
  <si>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</si>
  <si>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</si>
  <si>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</si>
  <si>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</si>
  <si>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</si>
  <si>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</si>
  <si>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</si>
  <si>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</si>
  <si>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</si>
  <si>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</si>
  <si>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</si>
  <si>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</si>
  <si>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</si>
  <si>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</si>
  <si>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</si>
  <si>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</si>
  <si>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</si>
  <si>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</si>
  <si>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</si>
  <si>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</si>
  <si>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</si>
  <si>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</si>
  <si>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</si>
  <si>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</si>
  <si>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</si>
  <si>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</si>
  <si>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</si>
  <si>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</si>
  <si>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</si>
  <si>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</si>
  <si>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</si>
  <si>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</si>
  <si>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</si>
  <si>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</si>
  <si>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</si>
  <si>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</si>
  <si>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</si>
  <si>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</si>
  <si>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</si>
  <si>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</si>
  <si>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</si>
  <si>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</si>
  <si>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</si>
  <si>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</si>
  <si>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</si>
  <si>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</si>
  <si>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</si>
  <si>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</si>
  <si>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</si>
  <si>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</si>
  <si>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</si>
  <si>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</si>
  <si>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</si>
  <si>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</si>
  <si>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</si>
  <si>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</si>
  <si>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</si>
  <si>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</si>
  <si>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</si>
  <si>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</si>
  <si>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</si>
  <si>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</si>
  <si>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</si>
  <si>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</si>
  <si>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</si>
  <si>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</si>
  <si>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</si>
  <si>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</si>
  <si>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</si>
  <si>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</si>
  <si>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</si>
  <si>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</si>
  <si>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</si>
  <si>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</si>
  <si>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</si>
  <si>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</si>
  <si>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</si>
  <si>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</si>
  <si>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</si>
  <si>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</si>
  <si>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</si>
  <si>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</si>
  <si>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</si>
  <si>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</si>
  <si>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</si>
  <si>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</si>
  <si>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</si>
  <si>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</si>
  <si>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</si>
  <si>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</si>
  <si>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</si>
  <si>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</si>
  <si>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</si>
  <si>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</si>
  <si>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</si>
  <si>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</si>
  <si>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</si>
  <si>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</si>
  <si>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</si>
  <si>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</si>
  <si>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</si>
  <si>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</si>
  <si>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</si>
  <si>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</si>
  <si>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</si>
  <si>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</si>
  <si>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</si>
  <si>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</si>
  <si>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</si>
  <si>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</si>
  <si>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</si>
  <si>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</si>
  <si>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</si>
  <si>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</si>
  <si>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</si>
  <si>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</si>
  <si>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</si>
  <si>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</si>
  <si>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</si>
  <si>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</si>
  <si>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</si>
  <si>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</si>
  <si>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</si>
  <si>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</si>
  <si>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</si>
  <si>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</si>
  <si>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</si>
  <si>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</si>
  <si>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</si>
  <si>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</si>
  <si>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</si>
  <si>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</si>
  <si>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</si>
  <si>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</si>
  <si>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</si>
  <si>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</si>
  <si>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</si>
  <si>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</si>
  <si>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</si>
  <si>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</si>
  <si>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</si>
  <si>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</si>
  <si>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</si>
  <si>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</si>
  <si>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</si>
  <si>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</si>
  <si>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</si>
  <si>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</si>
  <si>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</si>
  <si>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</si>
  <si>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</si>
  <si>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</si>
  <si>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</si>
  <si>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</si>
  <si>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</si>
  <si>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</si>
  <si>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</si>
  <si>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</si>
  <si>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</si>
  <si>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</si>
  <si>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</si>
  <si>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</si>
  <si>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</si>
  <si>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</si>
  <si>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</si>
  <si>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</si>
  <si>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</si>
  <si>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</si>
  <si>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</si>
  <si>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</si>
  <si>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</si>
  <si>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</si>
  <si>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</si>
  <si>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</si>
  <si>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</si>
  <si>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</si>
  <si>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</si>
  <si>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</si>
  <si>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</si>
  <si>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</si>
  <si>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</si>
  <si>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</si>
  <si>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</si>
  <si>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</si>
  <si>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</si>
  <si>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</si>
  <si>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</si>
  <si>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</si>
  <si>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</si>
  <si>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</si>
  <si>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</si>
  <si>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</si>
  <si>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</si>
  <si>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</si>
  <si>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</si>
  <si>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</si>
  <si>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</si>
  <si>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</si>
  <si>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</si>
  <si>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</si>
  <si>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</si>
  <si>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</si>
  <si>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</si>
  <si>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</si>
  <si>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</si>
  <si>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</si>
  <si>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</si>
  <si>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</si>
  <si>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</si>
  <si>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</si>
  <si>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</si>
  <si>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</si>
  <si>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</si>
  <si>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</si>
  <si>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</si>
  <si>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</si>
  <si>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</si>
  <si>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</si>
  <si>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</si>
  <si>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</si>
  <si>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</si>
  <si>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</si>
  <si>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</si>
  <si>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</si>
  <si>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</si>
  <si>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</si>
  <si>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</si>
  <si>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</si>
  <si>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</si>
  <si>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</si>
  <si>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</si>
  <si>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</si>
  <si>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</si>
  <si>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</si>
  <si>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</si>
  <si>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</si>
  <si>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</si>
  <si>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</si>
  <si>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</si>
  <si>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</si>
  <si>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</si>
  <si>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</si>
  <si>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</si>
  <si>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</si>
  <si>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</si>
  <si>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</si>
  <si>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</si>
  <si>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</si>
  <si>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</si>
  <si>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</si>
  <si>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</si>
  <si>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</si>
  <si>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</si>
  <si>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</si>
  <si>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</si>
  <si>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</si>
  <si>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</si>
  <si>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</si>
  <si>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</si>
  <si>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</si>
  <si>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</si>
  <si>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</si>
  <si>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</si>
  <si>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</si>
  <si>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</si>
  <si>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</si>
  <si>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</si>
  <si>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</si>
  <si>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</si>
  <si>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</si>
  <si>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</si>
  <si>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</si>
  <si>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</si>
  <si>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</si>
  <si>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</si>
  <si>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</si>
  <si>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</si>
  <si>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</si>
  <si>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</si>
  <si>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</si>
  <si>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</si>
  <si>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</si>
  <si>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</si>
  <si>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</si>
  <si>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</si>
  <si>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</si>
  <si>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</si>
  <si>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</si>
  <si>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</si>
  <si>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</si>
  <si>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</si>
  <si>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</si>
  <si>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</si>
  <si>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</si>
  <si>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</si>
  <si>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</si>
  <si>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</si>
  <si>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</si>
  <si>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</si>
  <si>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</si>
  <si>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</si>
  <si>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</si>
  <si>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</si>
  <si>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</si>
  <si>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</si>
  <si>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</si>
  <si>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</si>
  <si>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</si>
  <si>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</si>
  <si>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</si>
  <si>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</si>
  <si>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</si>
  <si>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</si>
  <si>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</si>
  <si>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</si>
  <si>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</si>
  <si>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</si>
  <si>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</si>
  <si>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</si>
  <si>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</si>
  <si>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</si>
  <si>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</si>
  <si>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</si>
  <si>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</si>
  <si>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</si>
  <si>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</si>
  <si>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</si>
  <si>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</si>
  <si>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</si>
  <si>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</si>
  <si>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</si>
  <si>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</si>
  <si>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</si>
  <si>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</si>
  <si>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</si>
  <si>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</si>
  <si>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</si>
  <si>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</si>
  <si>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</si>
  <si>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</si>
  <si>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</si>
  <si>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</si>
  <si>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</si>
  <si>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</si>
  <si>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</si>
  <si>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</si>
  <si>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</si>
  <si>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</si>
  <si>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</si>
  <si>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</si>
  <si>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</si>
  <si>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</si>
  <si>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</si>
  <si>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</si>
  <si>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</si>
  <si>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</si>
  <si>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</si>
  <si>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</si>
  <si>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</si>
  <si>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</si>
  <si>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</si>
  <si>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</si>
  <si>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</si>
  <si>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</si>
  <si>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</si>
  <si>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</si>
  <si>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</si>
  <si>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</si>
  <si>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</si>
  <si>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</si>
  <si>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</si>
  <si>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</si>
  <si>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</si>
  <si>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</si>
  <si>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</si>
  <si>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</si>
  <si>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</si>
  <si>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</si>
  <si>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</si>
  <si>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</si>
  <si>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</si>
  <si>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</si>
  <si>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</si>
  <si>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</si>
  <si>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</si>
  <si>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</si>
  <si>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</si>
  <si>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</si>
  <si>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</si>
  <si>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</si>
  <si>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</si>
  <si>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</si>
  <si>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</si>
  <si>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</si>
  <si>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</si>
  <si>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</si>
  <si>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</si>
  <si>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</si>
  <si>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</si>
  <si>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</si>
  <si>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</si>
  <si>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</si>
  <si>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</si>
  <si>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</si>
  <si>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</si>
  <si>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</si>
  <si>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</si>
  <si>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</si>
  <si>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</si>
  <si>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</si>
  <si>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</si>
  <si>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</si>
  <si>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</si>
  <si>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</si>
  <si>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</si>
  <si>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</si>
  <si>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</si>
  <si>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</si>
  <si>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</si>
  <si>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</si>
  <si>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</si>
  <si>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</si>
  <si>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</si>
  <si>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</si>
  <si>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</si>
  <si>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</si>
  <si>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</si>
  <si>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</si>
  <si>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</si>
  <si>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</si>
  <si>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</si>
  <si>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</si>
  <si>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</si>
  <si>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</si>
  <si>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</si>
  <si>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</si>
  <si>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</si>
  <si>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</si>
  <si>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</si>
  <si>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</si>
  <si>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</si>
  <si>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</si>
  <si>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</si>
  <si>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</si>
  <si>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</si>
  <si>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</si>
  <si>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</si>
  <si>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</si>
  <si>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</si>
  <si>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</si>
  <si>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</si>
  <si>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</si>
  <si>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</si>
  <si>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</si>
  <si>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</si>
  <si>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</si>
  <si>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</si>
  <si>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</si>
  <si>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</si>
  <si>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</si>
  <si>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</si>
  <si>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</si>
  <si>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</si>
  <si>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</si>
  <si>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</si>
  <si>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</si>
  <si>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</si>
  <si>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</si>
  <si>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</si>
  <si>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</si>
  <si>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</si>
  <si>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</si>
  <si>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</si>
  <si>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</si>
  <si>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</si>
  <si>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</si>
  <si>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</si>
  <si>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</si>
  <si>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</si>
  <si>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</si>
  <si>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</si>
  <si>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</si>
  <si>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</si>
  <si>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</si>
  <si>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</si>
  <si>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</si>
  <si>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</si>
  <si>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</si>
  <si>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</si>
  <si>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</si>
  <si>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</si>
  <si>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</si>
  <si>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</si>
  <si>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</si>
  <si>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</si>
  <si>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</si>
  <si>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</si>
  <si>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</si>
  <si>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</si>
  <si>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</si>
  <si>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</si>
  <si>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</si>
  <si>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</si>
  <si>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</si>
  <si>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</si>
  <si>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</si>
  <si>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</si>
  <si>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</si>
  <si>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</si>
  <si>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</si>
  <si>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</si>
  <si>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</si>
  <si>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</si>
  <si>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</si>
  <si>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</si>
  <si>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</si>
  <si>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</si>
  <si>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</si>
  <si>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</si>
  <si>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</si>
  <si>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</si>
  <si>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</si>
  <si>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</si>
  <si>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</si>
  <si>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</si>
  <si>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</si>
  <si>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</si>
  <si>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</si>
  <si>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</si>
  <si>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</si>
  <si>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</si>
  <si>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</si>
  <si>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</si>
  <si>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</si>
  <si>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</si>
  <si>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</si>
  <si>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</si>
  <si>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</si>
  <si>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</si>
  <si>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</si>
  <si>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</si>
  <si>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</si>
  <si>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</si>
  <si>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</si>
  <si>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</si>
  <si>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</si>
  <si>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</si>
  <si>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</si>
  <si>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</si>
  <si>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</si>
  <si>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</si>
  <si>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</si>
  <si>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</si>
  <si>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</si>
  <si>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</si>
  <si>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</si>
  <si>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</si>
  <si>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</si>
  <si>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</si>
  <si>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</si>
  <si>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</si>
  <si>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</si>
  <si>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</si>
  <si>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</si>
  <si>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</si>
  <si>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</si>
  <si>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</si>
  <si>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</si>
  <si>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</si>
  <si>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</si>
  <si>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</si>
  <si>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</si>
  <si>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</si>
  <si>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</si>
  <si>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</si>
  <si>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</si>
  <si>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</si>
  <si>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</si>
  <si>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</si>
  <si>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</si>
  <si>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</si>
  <si>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</si>
  <si>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</si>
  <si>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</si>
  <si>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</si>
  <si>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</si>
  <si>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</si>
  <si>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</si>
  <si>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</si>
  <si>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</si>
  <si>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</si>
  <si>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</si>
  <si>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</si>
  <si>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</si>
  <si>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</si>
  <si>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</si>
  <si>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</si>
  <si>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</si>
  <si>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</si>
  <si>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</si>
  <si>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</si>
  <si>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</si>
  <si>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</si>
  <si>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</si>
  <si>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</si>
  <si>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</si>
  <si>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</si>
  <si>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</si>
  <si>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</si>
  <si>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</si>
  <si>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</si>
  <si>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</si>
  <si>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</si>
  <si>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</si>
  <si>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</si>
  <si>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</si>
  <si>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</si>
  <si>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</si>
  <si>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</si>
  <si>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</si>
  <si>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</si>
  <si>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</si>
  <si>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</si>
  <si>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</si>
  <si>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</si>
  <si>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</si>
  <si>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</si>
  <si>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</si>
  <si>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</si>
  <si>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</si>
  <si>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</si>
  <si>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</si>
  <si>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</si>
  <si>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</si>
  <si>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</si>
  <si>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</si>
  <si>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</si>
  <si>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</si>
  <si>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</si>
  <si>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</si>
  <si>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</si>
  <si>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</si>
  <si>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</si>
  <si>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</si>
  <si>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</si>
  <si>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</si>
  <si>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</si>
  <si>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</si>
  <si>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</si>
  <si>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</si>
  <si>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</si>
  <si>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</si>
  <si>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</si>
  <si>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</si>
  <si>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</si>
  <si>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</si>
  <si>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</si>
  <si>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</si>
  <si>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</si>
  <si>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</si>
  <si>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</si>
  <si>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</si>
  <si>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</si>
  <si>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</si>
  <si>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</si>
  <si>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</si>
  <si>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</si>
  <si>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</si>
  <si>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</si>
  <si>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</si>
  <si>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</si>
  <si>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</si>
  <si>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</si>
  <si>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</si>
  <si>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</si>
  <si>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</si>
  <si>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</si>
  <si>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</si>
  <si>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</si>
  <si>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</si>
  <si>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</si>
  <si>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</si>
  <si>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</si>
  <si>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</si>
  <si>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</si>
  <si>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</si>
  <si>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</si>
  <si>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</si>
  <si>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</si>
  <si>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</si>
  <si>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</si>
  <si>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</si>
  <si>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</si>
  <si>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</si>
  <si>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</si>
  <si>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</si>
  <si>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</si>
  <si>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</si>
  <si>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</si>
  <si>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</si>
  <si>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</si>
  <si>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</si>
  <si>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</si>
  <si>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</si>
  <si>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</si>
  <si>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</si>
  <si>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</si>
  <si>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</si>
  <si>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</si>
  <si>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</si>
  <si>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</si>
  <si>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</si>
  <si>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</si>
  <si>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</si>
  <si>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</si>
  <si>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</si>
  <si>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</si>
  <si>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</si>
  <si>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</si>
  <si>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</si>
  <si>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</si>
  <si>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</si>
  <si>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</si>
  <si>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</si>
  <si>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</si>
  <si>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</si>
  <si>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</si>
  <si>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</si>
  <si>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</si>
  <si>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</si>
  <si>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</si>
  <si>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</si>
  <si>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</si>
  <si>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</si>
  <si>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</si>
  <si>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</si>
  <si>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</si>
  <si>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</si>
  <si>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</si>
  <si>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</si>
  <si>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</si>
  <si>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</si>
  <si>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</si>
  <si>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</si>
  <si>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</si>
  <si>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</si>
  <si>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</si>
  <si>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</si>
  <si>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</si>
  <si>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</si>
  <si>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</si>
  <si>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</si>
  <si>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</si>
  <si>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</si>
  <si>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</si>
  <si>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</si>
  <si>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</si>
  <si>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</si>
  <si>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</si>
  <si>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</si>
  <si>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</si>
  <si>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</si>
  <si>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</si>
  <si>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</si>
  <si>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</si>
  <si>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</si>
  <si>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</si>
  <si>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</si>
  <si>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</si>
  <si>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</si>
  <si>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</si>
  <si>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</si>
  <si>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</si>
  <si>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</si>
  <si>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</si>
  <si>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</si>
  <si>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</si>
  <si>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</si>
  <si>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</si>
  <si>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</si>
  <si>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</si>
  <si>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</si>
  <si>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</si>
  <si>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</si>
  <si>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</si>
  <si>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</si>
  <si>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</si>
  <si>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</si>
  <si>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</si>
  <si>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</si>
  <si>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</si>
  <si>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</si>
  <si>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</si>
  <si>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</si>
  <si>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</si>
  <si>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</si>
  <si>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</si>
  <si>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</si>
  <si>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</si>
  <si>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</si>
  <si>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</si>
  <si>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</si>
  <si>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</si>
  <si>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</si>
  <si>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</si>
  <si>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</si>
  <si>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</si>
  <si>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</si>
  <si>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</si>
  <si>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</si>
  <si>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</si>
  <si>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</si>
  <si>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</si>
  <si>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</si>
  <si>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</si>
  <si>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</si>
  <si>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</si>
  <si>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</si>
  <si>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</si>
  <si>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</si>
  <si>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</si>
  <si>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</si>
  <si>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</si>
  <si>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</si>
  <si>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</si>
  <si>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</si>
  <si>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</si>
  <si>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</si>
  <si>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</si>
  <si>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</si>
  <si>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</si>
  <si>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</si>
  <si>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</si>
  <si>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</si>
  <si>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</si>
  <si>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</si>
  <si>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</si>
  <si>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</si>
  <si>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</si>
  <si>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</si>
  <si>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</si>
  <si>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</si>
  <si>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</si>
  <si>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</si>
  <si>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</si>
  <si>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</si>
  <si>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</si>
  <si>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</si>
  <si>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</si>
  <si>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</si>
  <si>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</si>
  <si>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</si>
  <si>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</si>
  <si>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</si>
  <si>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</si>
  <si>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</si>
  <si>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</si>
  <si>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</si>
  <si>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</si>
  <si>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</si>
  <si>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</si>
  <si>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</si>
  <si>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</si>
  <si>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</si>
  <si>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</si>
  <si>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</si>
  <si>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</si>
  <si>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</si>
  <si>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</si>
  <si>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</si>
  <si>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</si>
  <si>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</si>
  <si>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</si>
  <si>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</si>
  <si>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</si>
  <si>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</si>
  <si>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</si>
  <si>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</si>
  <si>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</si>
  <si>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</si>
  <si>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</si>
  <si>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</si>
  <si>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</si>
  <si>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</si>
  <si>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</si>
  <si>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</si>
  <si>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</si>
  <si>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</si>
  <si>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</si>
  <si>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</si>
  <si>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</si>
  <si>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</si>
  <si>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</si>
  <si>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</si>
  <si>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</si>
  <si>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</si>
  <si>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</si>
  <si>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</si>
  <si>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</si>
  <si>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</si>
  <si>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</si>
  <si>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</si>
  <si>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</si>
  <si>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</si>
  <si>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</si>
  <si>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</si>
  <si>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</si>
  <si>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</si>
  <si>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</si>
  <si>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</si>
  <si>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</si>
  <si>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</si>
  <si>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</si>
  <si>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</si>
  <si>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</si>
  <si>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</si>
  <si>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</si>
  <si>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</si>
  <si>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</si>
  <si>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</si>
  <si>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</si>
  <si>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</si>
  <si>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</si>
  <si>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</si>
  <si>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</si>
  <si>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</si>
  <si>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</si>
  <si>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</si>
  <si>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</si>
  <si>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</si>
  <si>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</si>
  <si>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</si>
  <si>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</si>
  <si>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</si>
  <si>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</si>
  <si>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</si>
  <si>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</si>
  <si>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</si>
  <si>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</si>
  <si>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</si>
  <si>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</si>
  <si>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</si>
  <si>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</si>
  <si>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</si>
  <si>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</si>
  <si>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</si>
  <si>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</si>
  <si>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</si>
  <si>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</si>
  <si>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</si>
  <si>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</si>
  <si>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</si>
  <si>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</si>
  <si>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</si>
  <si>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</si>
  <si>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</si>
  <si>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</si>
  <si>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</si>
  <si>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</si>
  <si>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</si>
  <si>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</si>
  <si>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</si>
  <si>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</si>
  <si>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</si>
  <si>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</si>
  <si>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</si>
  <si>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</si>
  <si>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</si>
  <si>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</si>
  <si>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</si>
  <si>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</si>
  <si>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</si>
  <si>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</si>
  <si>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</si>
  <si>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</si>
  <si>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</si>
  <si>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</si>
  <si>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</si>
  <si>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</si>
  <si>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</si>
  <si>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</si>
  <si>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</si>
  <si>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</si>
  <si>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</si>
  <si>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</si>
  <si>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</si>
  <si>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</si>
  <si>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</si>
  <si>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</si>
  <si>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</si>
  <si>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</si>
  <si>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</si>
  <si>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</si>
  <si>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</si>
  <si>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</si>
  <si>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</si>
  <si>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</si>
  <si>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</si>
  <si>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</si>
  <si>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</si>
  <si>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</si>
  <si>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</si>
  <si>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</si>
  <si>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</si>
  <si>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</si>
  <si>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</si>
  <si>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</si>
  <si>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</si>
  <si>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</si>
  <si>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</si>
  <si>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</si>
  <si>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</si>
  <si>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</si>
  <si>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</si>
  <si>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</si>
  <si>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</si>
  <si>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</si>
  <si>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</si>
  <si>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</si>
  <si>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</si>
  <si>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</si>
  <si>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</si>
  <si>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</si>
  <si>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</si>
  <si>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</si>
  <si>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</si>
  <si>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</si>
  <si>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</si>
  <si>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</si>
  <si>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</si>
  <si>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</si>
  <si>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</si>
  <si>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</si>
  <si>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</si>
  <si>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</si>
  <si>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</si>
  <si>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</si>
  <si>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</si>
  <si>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</si>
  <si>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</si>
  <si>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</si>
  <si>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</si>
  <si>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</si>
  <si>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</si>
  <si>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</si>
  <si>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</si>
  <si>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</si>
  <si>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</si>
  <si>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</si>
  <si>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</si>
  <si>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</si>
  <si>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</si>
  <si>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</si>
  <si>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</si>
  <si>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</si>
  <si>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</si>
  <si>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</si>
  <si>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</si>
  <si>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</si>
  <si>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</si>
  <si>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</si>
  <si>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</si>
  <si>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</si>
  <si>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</si>
  <si>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</si>
  <si>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</si>
  <si>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</si>
  <si>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</si>
  <si>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</si>
  <si>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</si>
  <si>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</si>
  <si>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</si>
  <si>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</si>
  <si>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</si>
  <si>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</si>
  <si>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</si>
  <si>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</si>
  <si>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</si>
  <si>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</si>
  <si>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</si>
  <si>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</si>
  <si>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</si>
  <si>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</si>
  <si>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</si>
  <si>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</si>
  <si>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</si>
  <si>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</si>
  <si>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</si>
  <si>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</si>
  <si>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</si>
  <si>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</si>
  <si>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</si>
  <si>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</si>
  <si>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</si>
  <si>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</si>
  <si>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</si>
  <si>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</si>
  <si>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</si>
  <si>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</si>
  <si>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</si>
  <si>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</si>
  <si>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</si>
  <si>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</si>
  <si>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</si>
  <si>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</si>
  <si>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</si>
  <si>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</si>
  <si>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</si>
  <si>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</si>
  <si>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</si>
  <si>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</si>
  <si>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</si>
  <si>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</si>
  <si>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</si>
  <si>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</si>
  <si>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</si>
  <si>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</si>
  <si>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</si>
  <si>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</si>
  <si>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</si>
  <si>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</si>
  <si>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</si>
  <si>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</si>
  <si>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</si>
  <si>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</si>
  <si>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</si>
  <si>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</si>
  <si>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</si>
  <si>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</si>
  <si>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</si>
  <si>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</si>
  <si>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</si>
  <si>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</si>
  <si>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</si>
  <si>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</si>
  <si>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</si>
  <si>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</si>
  <si>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</si>
  <si>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</si>
  <si>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</si>
  <si>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</si>
  <si>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</si>
  <si>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</si>
  <si>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</si>
  <si>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</si>
  <si>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</si>
  <si>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</si>
  <si>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</si>
  <si>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</si>
  <si>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</si>
  <si>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</si>
  <si>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</si>
  <si>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</si>
  <si>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</si>
  <si>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</si>
  <si>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</si>
  <si>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</si>
  <si>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</si>
  <si>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</si>
  <si>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</si>
  <si>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</si>
  <si>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</si>
  <si>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</si>
  <si>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</si>
  <si>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</si>
  <si>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</si>
  <si>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</si>
  <si>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</si>
  <si>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</si>
  <si>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</si>
  <si>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</si>
  <si>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</si>
  <si>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</si>
  <si>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</si>
  <si>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</si>
  <si>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</si>
  <si>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</si>
  <si>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</si>
  <si>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</si>
  <si>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</si>
  <si>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</si>
  <si>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</si>
  <si>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</si>
  <si>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</si>
  <si>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</si>
  <si>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</si>
  <si>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</si>
  <si>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</si>
  <si>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</si>
  <si>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</si>
  <si>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</si>
  <si>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</si>
  <si>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</si>
  <si>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</si>
  <si>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</si>
  <si>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</si>
  <si>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</si>
  <si>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</si>
  <si>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</si>
  <si>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</si>
  <si>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</si>
  <si>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</si>
  <si>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</si>
  <si>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</si>
  <si>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</si>
  <si>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</si>
  <si>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</si>
  <si>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</si>
  <si>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</si>
  <si>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</si>
  <si>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</si>
  <si>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</si>
  <si>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</si>
  <si>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</si>
  <si>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</si>
  <si>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</si>
  <si>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</si>
  <si>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</si>
  <si>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</si>
  <si>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</si>
  <si>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</si>
  <si>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</si>
  <si>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</si>
  <si>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</si>
  <si>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</si>
  <si>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</si>
  <si>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</si>
  <si>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</si>
  <si>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</si>
  <si>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</si>
  <si>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</si>
  <si>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</si>
  <si>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</si>
  <si>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</si>
  <si>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</si>
  <si>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</si>
  <si>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</si>
  <si>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</si>
  <si>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</si>
  <si>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</si>
  <si>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</si>
  <si>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</si>
  <si>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</si>
  <si>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</si>
  <si>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</si>
  <si>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</si>
  <si>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</si>
  <si>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</si>
  <si>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</si>
  <si>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</si>
  <si>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</si>
  <si>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</si>
  <si>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</si>
  <si>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</si>
  <si>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</si>
  <si>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</si>
  <si>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</si>
  <si>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</si>
  <si>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</si>
  <si>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</si>
  <si>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</si>
  <si>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</si>
  <si>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</si>
  <si>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</si>
  <si>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</si>
  <si>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</si>
  <si>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</si>
  <si>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</si>
  <si>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</si>
  <si>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</si>
  <si>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</si>
  <si>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</si>
  <si>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</si>
  <si>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</si>
  <si>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</si>
  <si>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</si>
  <si>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</si>
  <si>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</si>
  <si>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</si>
  <si>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</si>
  <si>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</si>
  <si>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</si>
  <si>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</si>
  <si>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</si>
  <si>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</si>
  <si>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</si>
  <si>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</si>
  <si>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</si>
  <si>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</si>
  <si>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</si>
  <si>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</si>
  <si>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</si>
  <si>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</si>
  <si>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</si>
  <si>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</si>
  <si>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</si>
  <si>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</si>
  <si>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</si>
  <si>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</si>
  <si>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</si>
  <si>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</si>
  <si>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</si>
  <si>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</si>
  <si>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</si>
  <si>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</si>
  <si>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</si>
  <si>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</si>
  <si>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</si>
  <si>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</si>
  <si>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</si>
  <si>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</si>
  <si>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</si>
  <si>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</si>
  <si>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</si>
  <si>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</si>
  <si>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</si>
  <si>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</si>
  <si>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</si>
  <si>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</si>
  <si>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</si>
  <si>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</si>
  <si>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</si>
  <si>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</si>
  <si>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</si>
  <si>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</si>
  <si>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</si>
  <si>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</si>
  <si>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</si>
  <si>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</si>
  <si>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</si>
  <si>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</si>
  <si>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</si>
  <si>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</si>
  <si>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</si>
  <si>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</si>
  <si>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</si>
  <si>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</si>
  <si>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</si>
  <si>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</si>
  <si>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</si>
  <si>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</si>
  <si>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</si>
  <si>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</si>
  <si>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</si>
  <si>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</si>
  <si>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</si>
  <si>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</si>
  <si>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</si>
  <si>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</si>
  <si>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</si>
  <si>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</si>
  <si>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</si>
  <si>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</si>
  <si>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</si>
  <si>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</si>
  <si>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</si>
  <si>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</si>
  <si>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</si>
  <si>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</si>
  <si>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</si>
  <si>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</si>
  <si>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</si>
  <si>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</si>
  <si>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</si>
  <si>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</si>
  <si>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</si>
  <si>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</si>
  <si>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</si>
  <si>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</si>
  <si>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</si>
  <si>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</si>
  <si>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</si>
  <si>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</si>
  <si>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</si>
  <si>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</si>
  <si>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</si>
  <si>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</si>
  <si>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</si>
  <si>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</si>
  <si>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</si>
  <si>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</si>
  <si>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</si>
  <si>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</si>
  <si>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</si>
  <si>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</si>
  <si>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</si>
  <si>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</si>
  <si>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</si>
  <si>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</si>
  <si>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</si>
  <si>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</si>
  <si>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</si>
  <si>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</si>
  <si>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</si>
  <si>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</si>
  <si>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</si>
  <si>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</si>
  <si>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</si>
  <si>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</si>
  <si>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</si>
  <si>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</si>
  <si>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</si>
  <si>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</si>
  <si>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</si>
  <si>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</si>
  <si>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</si>
  <si>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</si>
  <si>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</si>
  <si>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</si>
  <si>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</si>
  <si>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</si>
  <si>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</si>
  <si>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</si>
  <si>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</si>
  <si>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</si>
  <si>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</si>
  <si>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</si>
  <si>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</si>
  <si>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</si>
  <si>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</si>
  <si>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</si>
  <si>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</si>
  <si>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</si>
  <si>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</si>
  <si>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</si>
  <si>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</si>
  <si>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</si>
  <si>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</si>
  <si>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</si>
  <si>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</si>
  <si>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</si>
  <si>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</si>
  <si>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</si>
  <si>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</si>
  <si>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</si>
  <si>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</si>
  <si>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</si>
  <si>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</si>
  <si>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</si>
  <si>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</si>
  <si>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</si>
  <si>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</si>
  <si>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</si>
  <si>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</si>
  <si>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</si>
  <si>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</si>
  <si>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</si>
  <si>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</si>
  <si>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</si>
  <si>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</si>
  <si>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</si>
  <si>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</si>
  <si>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</si>
  <si>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</si>
  <si>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</si>
  <si>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</si>
  <si>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</si>
  <si>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</si>
  <si>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</si>
  <si>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</si>
  <si>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</si>
  <si>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</si>
  <si>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</si>
  <si>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</si>
  <si>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</si>
  <si>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</si>
  <si>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</si>
  <si>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</si>
  <si>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</si>
  <si>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</si>
  <si>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</si>
  <si>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</si>
  <si>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</si>
  <si>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</si>
  <si>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</si>
  <si>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</si>
  <si>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</si>
  <si>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</si>
  <si>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</si>
  <si>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</si>
  <si>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</si>
  <si>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</si>
  <si>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</si>
  <si>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</si>
  <si>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</si>
  <si>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</si>
  <si>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</si>
  <si>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</si>
  <si>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</si>
  <si>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</si>
  <si>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</si>
  <si>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</si>
  <si>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</si>
  <si>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</si>
  <si>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</si>
  <si>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</si>
  <si>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</si>
  <si>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</si>
  <si>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</si>
  <si>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</si>
  <si>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</si>
  <si>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</si>
  <si>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</si>
  <si>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</si>
  <si>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</si>
  <si>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</si>
  <si>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</si>
  <si>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</si>
  <si>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</si>
  <si>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</si>
  <si>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</si>
  <si>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</si>
  <si>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</si>
  <si>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</si>
  <si>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</si>
  <si>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</si>
  <si>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</si>
  <si>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</si>
  <si>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</si>
  <si>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</si>
  <si>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</si>
  <si>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</si>
  <si>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</si>
  <si>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</si>
  <si>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</si>
  <si>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</si>
  <si>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</si>
  <si>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</si>
  <si>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</si>
  <si>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</si>
  <si>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</si>
  <si>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</si>
  <si>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</si>
  <si>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</si>
  <si>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</si>
  <si>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</si>
  <si>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</si>
  <si>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</si>
  <si>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</si>
  <si>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</si>
  <si>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</si>
  <si>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</si>
  <si>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</si>
  <si>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</si>
  <si>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</si>
  <si>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</si>
  <si>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</si>
  <si>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</si>
  <si>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</si>
  <si>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</si>
  <si>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</si>
  <si>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</si>
  <si>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</si>
  <si>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</si>
  <si>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</si>
  <si>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</si>
  <si>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</si>
  <si>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</si>
  <si>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</si>
  <si>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</si>
  <si>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</si>
  <si>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</si>
  <si>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</si>
  <si>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</si>
  <si>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</si>
  <si>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</si>
  <si>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</si>
  <si>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</si>
  <si>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</si>
  <si>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</si>
  <si>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</si>
  <si>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</si>
  <si>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</si>
  <si>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</si>
  <si>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</si>
  <si>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</si>
  <si>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</si>
  <si>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</si>
  <si>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</si>
  <si>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</si>
  <si>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</si>
  <si>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</si>
  <si>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</si>
  <si>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</si>
  <si>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</si>
  <si>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</si>
  <si>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</si>
  <si>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</si>
  <si>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</si>
  <si>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</si>
  <si>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</si>
  <si>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</si>
  <si>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</si>
  <si>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</si>
  <si>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</si>
  <si>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</si>
  <si>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</si>
  <si>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</si>
  <si>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</si>
  <si>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</si>
  <si>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</si>
  <si>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</si>
  <si>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</si>
  <si>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</si>
  <si>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</si>
  <si>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</si>
  <si>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</si>
  <si>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</si>
  <si>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</si>
  <si>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</si>
  <si>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</si>
  <si>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</si>
  <si>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</si>
  <si>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</si>
  <si>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</si>
  <si>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</si>
  <si>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</si>
  <si>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</si>
  <si>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</si>
  <si>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</si>
  <si>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</si>
  <si>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</si>
  <si>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</si>
  <si>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</si>
  <si>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</si>
  <si>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</si>
  <si>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</si>
  <si>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</si>
  <si>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</si>
  <si>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</si>
  <si>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</si>
  <si>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</si>
  <si>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</si>
  <si>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</si>
  <si>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</si>
  <si>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</si>
  <si>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</si>
  <si>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</si>
  <si>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</si>
  <si>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</si>
  <si>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</si>
  <si>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</si>
  <si>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</si>
  <si>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</si>
  <si>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</si>
  <si>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</si>
  <si>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</si>
  <si>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</si>
  <si>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</si>
  <si>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</si>
  <si>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</si>
  <si>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</si>
  <si>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</si>
  <si>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</si>
  <si>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</si>
  <si>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</si>
  <si>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</si>
  <si>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</si>
  <si>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</si>
  <si>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</si>
  <si>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</si>
  <si>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</si>
  <si>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</si>
  <si>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</si>
  <si>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</si>
  <si>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</si>
  <si>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</si>
  <si>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</si>
  <si>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</si>
  <si>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</si>
  <si>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</si>
  <si>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</si>
  <si>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</si>
  <si>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</si>
  <si>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</si>
  <si>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</si>
  <si>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</si>
  <si>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</si>
  <si>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</si>
  <si>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</si>
  <si>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</si>
  <si>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</si>
  <si>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</si>
  <si>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</si>
  <si>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</si>
  <si>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</si>
  <si>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</si>
  <si>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</si>
  <si>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</si>
  <si>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</si>
  <si>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</si>
  <si>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</si>
  <si>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</si>
  <si>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</si>
  <si>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</si>
  <si>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</si>
  <si>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</si>
  <si>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</si>
  <si>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</si>
  <si>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</si>
  <si>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</si>
  <si>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</si>
  <si>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</si>
  <si>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</si>
  <si>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</si>
  <si>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</si>
  <si>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</si>
  <si>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</si>
  <si>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</si>
  <si>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</si>
  <si>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</si>
  <si>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</si>
  <si>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</si>
  <si>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</si>
  <si>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</si>
  <si>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</si>
  <si>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</si>
  <si>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</si>
  <si>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</si>
  <si>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</si>
  <si>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</si>
  <si>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</si>
  <si>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</si>
  <si>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</si>
  <si>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</si>
  <si>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</si>
  <si>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</si>
  <si>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</si>
  <si>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</si>
  <si>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</si>
  <si>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</si>
  <si>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</si>
  <si>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</si>
  <si>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</si>
  <si>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</si>
  <si>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</si>
  <si>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</si>
  <si>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</si>
  <si>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</si>
  <si>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</si>
  <si>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</si>
  <si>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</si>
  <si>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</si>
  <si>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</si>
  <si>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</si>
  <si>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</si>
  <si>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</si>
  <si>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</si>
  <si>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</si>
  <si>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</si>
  <si>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</si>
  <si>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</si>
  <si>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</si>
  <si>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</si>
  <si>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</si>
  <si>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</si>
  <si>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</si>
  <si>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</si>
  <si>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</si>
  <si>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</si>
  <si>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</si>
  <si>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</si>
  <si>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</si>
  <si>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</si>
  <si>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</si>
  <si>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</si>
  <si>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</si>
  <si>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</si>
  <si>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</si>
  <si>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</si>
  <si>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</si>
  <si>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</si>
  <si>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</si>
  <si>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</si>
  <si>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</si>
  <si>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</si>
  <si>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</si>
  <si>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</si>
  <si>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</si>
  <si>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</si>
  <si>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</si>
  <si>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</si>
  <si>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</si>
  <si>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</si>
  <si>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</si>
  <si>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</si>
  <si>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</si>
  <si>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</si>
  <si>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</si>
  <si>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</si>
  <si>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</si>
  <si>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</si>
  <si>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</si>
  <si>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</si>
  <si>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</si>
  <si>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</si>
  <si>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</si>
  <si>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</si>
  <si>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</si>
  <si>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</si>
  <si>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</si>
  <si>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</si>
  <si>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</si>
  <si>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</si>
  <si>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</si>
  <si>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</si>
  <si>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</si>
  <si>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</si>
  <si>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</si>
  <si>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</si>
  <si>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</si>
  <si>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</si>
  <si>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</si>
  <si>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</si>
  <si>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</si>
  <si>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</si>
  <si>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</si>
  <si>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</si>
  <si>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</si>
  <si>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</si>
  <si>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</si>
  <si>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</si>
  <si>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</si>
  <si>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</si>
  <si>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</si>
  <si>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</si>
  <si>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</si>
  <si>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</si>
  <si>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</si>
  <si>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</si>
  <si>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</si>
  <si>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</si>
  <si>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</si>
  <si>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</si>
  <si>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</si>
  <si>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</si>
  <si>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</si>
  <si>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</si>
  <si>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</si>
  <si>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</si>
  <si>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</si>
  <si>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</si>
  <si>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</si>
  <si>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</si>
  <si>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</si>
  <si>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</si>
  <si>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</si>
  <si>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</si>
  <si>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</si>
  <si>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</si>
  <si>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</si>
  <si>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</si>
  <si>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</si>
  <si>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</si>
  <si>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</si>
  <si>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</si>
  <si>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</si>
  <si>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</si>
  <si>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</si>
  <si>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</si>
  <si>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</si>
  <si>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</si>
  <si>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</si>
  <si>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</si>
  <si>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</si>
  <si>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</si>
  <si>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</si>
  <si>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</si>
  <si>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</si>
  <si>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</si>
  <si>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</si>
  <si>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</si>
  <si>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</si>
  <si>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</si>
  <si>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</si>
  <si>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</si>
  <si>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</si>
  <si>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</si>
  <si>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</si>
  <si>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</si>
  <si>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</si>
  <si>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</si>
  <si>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</si>
  <si>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</si>
  <si>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</si>
  <si>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</si>
  <si>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</si>
  <si>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</si>
  <si>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</si>
  <si>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</si>
  <si>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</si>
  <si>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</si>
  <si>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</si>
  <si>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</si>
  <si>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</si>
  <si>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</si>
  <si>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</si>
  <si>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</si>
  <si>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</si>
  <si>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</si>
  <si>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</si>
  <si>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</si>
  <si>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</si>
  <si>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</si>
  <si>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</si>
  <si>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</si>
  <si>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</si>
  <si>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</si>
  <si>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</si>
  <si>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</si>
  <si>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</si>
  <si>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</si>
  <si>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</si>
  <si>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</si>
  <si>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</si>
  <si>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</si>
  <si>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</si>
  <si>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</si>
  <si>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</si>
  <si>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</si>
  <si>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</si>
  <si>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</si>
  <si>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</si>
  <si>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</si>
  <si>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</si>
  <si>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</si>
  <si>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</si>
  <si>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</si>
  <si>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</si>
  <si>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</si>
  <si>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</si>
  <si>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</si>
  <si>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</si>
  <si>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</si>
  <si>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</si>
  <si>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</si>
  <si>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</si>
  <si>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</si>
  <si>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</si>
  <si>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</si>
  <si>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</si>
  <si>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</si>
  <si>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</si>
  <si>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</si>
  <si>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</si>
  <si>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</si>
  <si>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</si>
  <si>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</si>
  <si>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</si>
  <si>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</si>
  <si>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</si>
  <si>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</si>
  <si>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</si>
  <si>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</si>
  <si>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</si>
  <si>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</si>
  <si>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</si>
  <si>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</si>
  <si>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</si>
  <si>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</si>
  <si>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</si>
  <si>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</si>
  <si>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</si>
  <si>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</si>
  <si>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</si>
  <si>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</si>
  <si>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</si>
  <si>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</si>
  <si>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</si>
  <si>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</si>
  <si>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</si>
  <si>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</si>
  <si>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</si>
  <si>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</si>
  <si>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</si>
  <si>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</si>
  <si>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</si>
  <si>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</si>
  <si>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</si>
  <si>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</si>
  <si>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</si>
  <si>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</si>
  <si>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</si>
  <si>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</si>
  <si>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</si>
  <si>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</si>
  <si>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</si>
  <si>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</si>
  <si>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</si>
  <si>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</si>
  <si>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</si>
  <si>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</si>
  <si>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</si>
  <si>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</si>
  <si>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</si>
  <si>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</si>
  <si>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</si>
  <si>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</si>
  <si>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</si>
  <si>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</si>
  <si>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</si>
  <si>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</si>
  <si>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</si>
  <si>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</si>
  <si>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</si>
  <si>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</si>
  <si>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</si>
  <si>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</si>
  <si>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</si>
  <si>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</si>
  <si>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</si>
  <si>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</si>
  <si>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</si>
  <si>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</si>
  <si>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</si>
  <si>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</si>
  <si>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</si>
  <si>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</si>
  <si>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</si>
  <si>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</si>
  <si>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</si>
  <si>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</si>
  <si>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</si>
  <si>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</si>
  <si>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</si>
  <si>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</si>
  <si>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</si>
  <si>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</si>
  <si>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</si>
  <si>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</si>
  <si>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</si>
  <si>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</si>
  <si>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</si>
  <si>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</si>
  <si>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</si>
  <si>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</si>
  <si>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</si>
  <si>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</si>
  <si>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</si>
  <si>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</si>
  <si>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</si>
  <si>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</si>
  <si>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</si>
  <si>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</si>
  <si>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</si>
  <si>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</si>
  <si>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</si>
  <si>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</si>
  <si>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</si>
  <si>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</si>
  <si>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</si>
  <si>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</si>
  <si>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</si>
  <si>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</si>
  <si>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</si>
  <si>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</si>
  <si>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</si>
  <si>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</si>
  <si>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</si>
  <si>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</si>
  <si>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</si>
  <si>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</si>
  <si>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</si>
  <si>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</si>
  <si>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</si>
  <si>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</si>
  <si>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</si>
  <si>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</si>
  <si>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</si>
  <si>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</si>
  <si>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</si>
  <si>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</si>
  <si>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</si>
  <si>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</si>
  <si>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</si>
  <si>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</si>
  <si>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</si>
  <si>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</si>
  <si>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</si>
  <si>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</si>
  <si>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</si>
  <si>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</si>
  <si>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</si>
  <si>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</si>
  <si>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</si>
  <si>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</si>
  <si>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</si>
  <si>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</si>
  <si>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</si>
  <si>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</si>
  <si>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</si>
  <si>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</si>
  <si>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</si>
  <si>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</si>
  <si>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</si>
  <si>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</si>
  <si>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</si>
  <si>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</si>
  <si>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</si>
  <si>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</si>
  <si>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</si>
  <si>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</si>
  <si>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</si>
  <si>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</si>
  <si>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</si>
  <si>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</si>
  <si>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</si>
  <si>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</si>
  <si>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</si>
  <si>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</si>
  <si>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</si>
  <si>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</si>
  <si>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</si>
  <si>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</si>
  <si>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</si>
  <si>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</si>
  <si>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</si>
  <si>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</si>
  <si>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</si>
  <si>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</si>
  <si>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</si>
  <si>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</si>
  <si>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</si>
  <si>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</si>
  <si>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</si>
  <si>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</si>
  <si>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</si>
  <si>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</si>
  <si>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</si>
  <si>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</si>
  <si>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</si>
  <si>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</si>
  <si>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</si>
  <si>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</si>
  <si>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</si>
  <si>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</si>
  <si>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</si>
  <si>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</si>
  <si>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</si>
  <si>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</si>
  <si>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</si>
  <si>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</si>
  <si>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</si>
  <si>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</si>
  <si>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</si>
  <si>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</si>
  <si>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</si>
  <si>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</si>
  <si>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</si>
  <si>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</si>
  <si>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</si>
  <si>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</si>
  <si>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</si>
  <si>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</si>
  <si>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</si>
  <si>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</si>
  <si>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</si>
  <si>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</si>
  <si>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</si>
  <si>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</si>
  <si>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</si>
  <si>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</si>
  <si>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</si>
  <si>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</si>
  <si>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</si>
  <si>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</si>
  <si>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</si>
  <si>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</si>
  <si>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</si>
  <si>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</si>
  <si>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</si>
  <si>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</si>
  <si>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</si>
  <si>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</si>
  <si>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</si>
  <si>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</si>
  <si>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</si>
  <si>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</si>
  <si>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</si>
  <si>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</si>
  <si>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</si>
  <si>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</si>
  <si>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</si>
  <si>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</si>
  <si>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</si>
  <si>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</si>
  <si>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</si>
  <si>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</si>
  <si>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</si>
  <si>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</si>
  <si>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</si>
  <si>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</si>
  <si>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</si>
  <si>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</si>
  <si>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</si>
  <si>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</si>
  <si>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</si>
  <si>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</si>
  <si>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</si>
  <si>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</si>
  <si>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</si>
  <si>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</si>
  <si>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</si>
  <si>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</si>
  <si>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</si>
  <si>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</si>
  <si>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</si>
  <si>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</si>
  <si>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</si>
  <si>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</si>
  <si>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</si>
  <si>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</si>
  <si>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</si>
  <si>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</si>
  <si>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</si>
  <si>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</si>
  <si>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</si>
  <si>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</si>
  <si>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</si>
  <si>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</si>
  <si>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</si>
  <si>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</si>
  <si>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</si>
  <si>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</si>
  <si>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</si>
  <si>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</si>
  <si>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</si>
  <si>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</si>
  <si>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</si>
  <si>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</si>
  <si>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</si>
  <si>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</si>
  <si>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</si>
  <si>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</si>
  <si>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</si>
  <si>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</si>
  <si>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</si>
  <si>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</si>
  <si>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</si>
  <si>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</si>
  <si>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</si>
  <si>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</si>
  <si>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</si>
  <si>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</si>
  <si>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</si>
  <si>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</si>
  <si>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</si>
  <si>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</si>
  <si>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</si>
  <si>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</si>
  <si>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</si>
  <si>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</si>
  <si>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</si>
  <si>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</si>
  <si>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</si>
  <si>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</si>
  <si>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</si>
  <si>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</si>
  <si>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</si>
  <si>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</si>
  <si>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</si>
  <si>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</si>
  <si>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</si>
  <si>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</si>
  <si>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</si>
  <si>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</si>
  <si>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</si>
  <si>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</si>
  <si>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</si>
  <si>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</si>
  <si>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</si>
  <si>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</si>
  <si>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</si>
  <si>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</si>
  <si>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</si>
  <si>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</si>
  <si>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</si>
  <si>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</si>
  <si>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</si>
  <si>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</si>
  <si>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</si>
  <si>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</si>
  <si>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</si>
  <si>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</si>
  <si>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</si>
  <si>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</si>
  <si>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</si>
  <si>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</si>
  <si>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</si>
  <si>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</si>
  <si>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</si>
  <si>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</si>
  <si>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</si>
  <si>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</si>
  <si>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</si>
  <si>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</si>
  <si>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</si>
  <si>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</si>
  <si>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</si>
  <si>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</si>
  <si>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</si>
  <si>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</si>
  <si>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</si>
  <si>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</si>
  <si>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</si>
  <si>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</si>
  <si>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</si>
  <si>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</si>
  <si>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</si>
  <si>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</si>
  <si>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</si>
  <si>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</si>
  <si>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</si>
  <si>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</si>
  <si>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</si>
  <si>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</si>
  <si>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</si>
  <si>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</si>
  <si>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</si>
  <si>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</si>
  <si>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</si>
  <si>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</si>
  <si>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</si>
  <si>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</si>
  <si>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</si>
  <si>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</si>
  <si>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</si>
  <si>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</si>
  <si>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</si>
  <si>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</si>
  <si>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</si>
  <si>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</si>
  <si>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</si>
  <si>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</si>
  <si>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</si>
  <si>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</si>
  <si>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</si>
  <si>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</si>
  <si>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</si>
  <si>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</si>
  <si>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</si>
  <si>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</si>
  <si>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</si>
  <si>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</si>
  <si>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</si>
  <si>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</si>
  <si>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</si>
  <si>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</si>
  <si>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</si>
  <si>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</si>
  <si>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</si>
  <si>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</si>
  <si>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</si>
  <si>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</si>
  <si>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</si>
  <si>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</si>
  <si>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</si>
  <si>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</si>
  <si>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</si>
  <si>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</si>
  <si>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</si>
  <si>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</si>
  <si>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</si>
  <si>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</si>
  <si>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</si>
  <si>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</si>
  <si>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</si>
  <si>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</si>
  <si>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</si>
  <si>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</si>
  <si>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</si>
  <si>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</si>
  <si>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</si>
  <si>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</si>
  <si>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</si>
  <si>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</si>
  <si>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</si>
  <si>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</si>
  <si>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</si>
  <si>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</si>
  <si>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</si>
  <si>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</si>
  <si>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</si>
  <si>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</si>
  <si>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</si>
  <si>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</si>
  <si>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</si>
  <si>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</si>
  <si>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</si>
  <si>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</si>
  <si>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</si>
  <si>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</si>
  <si>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</si>
  <si>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</si>
  <si>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</si>
  <si>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</si>
  <si>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</si>
  <si>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</si>
  <si>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</si>
  <si>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</si>
  <si>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</si>
  <si>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</si>
  <si>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</si>
  <si>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</si>
  <si>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</si>
  <si>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</si>
  <si>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</si>
  <si>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</si>
  <si>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</si>
  <si>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</si>
  <si>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</si>
  <si>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</si>
  <si>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</si>
  <si>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</si>
  <si>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</si>
  <si>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</si>
  <si>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</si>
  <si>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</si>
  <si>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</si>
  <si>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</si>
  <si>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</si>
  <si>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</si>
  <si>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</si>
  <si>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</si>
  <si>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</si>
  <si>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</si>
  <si>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</si>
  <si>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</si>
  <si>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</si>
  <si>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</si>
  <si>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</si>
  <si>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</si>
  <si>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</si>
  <si>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</si>
  <si>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</si>
  <si>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</si>
  <si>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</si>
  <si>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</si>
  <si>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</si>
  <si>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</si>
  <si>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</si>
  <si>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</si>
  <si>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</si>
  <si>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</si>
  <si>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</si>
  <si>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</si>
  <si>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</si>
  <si>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</si>
  <si>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</si>
  <si>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</si>
  <si>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</si>
  <si>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</si>
  <si>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</si>
  <si>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</si>
  <si>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</si>
  <si>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</si>
  <si>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</si>
  <si>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</si>
  <si>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</si>
  <si>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</si>
  <si>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</si>
  <si>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</si>
  <si>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</si>
  <si>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</si>
  <si>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</si>
  <si>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</si>
  <si>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</si>
  <si>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</si>
  <si>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</si>
  <si>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</si>
  <si>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</si>
  <si>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</si>
  <si>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</si>
  <si>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</si>
  <si>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</si>
  <si>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</si>
  <si>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</si>
  <si>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</si>
  <si>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</si>
  <si>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</si>
  <si>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</si>
  <si>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</si>
  <si>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</si>
  <si>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</si>
  <si>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</si>
  <si>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</si>
  <si>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</si>
  <si>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</si>
  <si>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</si>
  <si>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</si>
  <si>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</si>
  <si>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</si>
  <si>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</si>
  <si>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</si>
  <si>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</si>
  <si>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</si>
  <si>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</si>
  <si>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</si>
  <si>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</si>
  <si>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</si>
  <si>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</si>
  <si>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</si>
  <si>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</si>
  <si>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</si>
  <si>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</si>
  <si>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</si>
  <si>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</si>
  <si>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</si>
  <si>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</si>
  <si>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</si>
  <si>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</si>
  <si>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</si>
  <si>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</si>
  <si>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</si>
  <si>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</si>
  <si>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</si>
  <si>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</si>
  <si>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</si>
  <si>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</si>
  <si>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</si>
  <si>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</si>
  <si>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</si>
  <si>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</si>
  <si>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</si>
  <si>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</si>
  <si>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</si>
  <si>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</si>
  <si>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</si>
  <si>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</si>
  <si>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</si>
  <si>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</si>
  <si>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</si>
  <si>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</si>
  <si>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</si>
  <si>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</si>
  <si>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</si>
  <si>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</si>
  <si>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</si>
  <si>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</si>
  <si>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</si>
  <si>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</si>
  <si>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</si>
  <si>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</si>
  <si>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</si>
  <si>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</si>
  <si>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</si>
  <si>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</si>
  <si>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</si>
  <si>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</si>
  <si>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</si>
  <si>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</si>
  <si>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</si>
  <si>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</si>
  <si>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</si>
  <si>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</si>
  <si>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</si>
  <si>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</si>
  <si>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</si>
  <si>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</si>
  <si>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</si>
  <si>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</si>
  <si>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</si>
  <si>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</si>
  <si>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</si>
  <si>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</si>
  <si>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</si>
  <si>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</si>
  <si>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</si>
  <si>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</si>
  <si>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</si>
  <si>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</si>
  <si>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</si>
  <si>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</si>
  <si>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</si>
  <si>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</si>
  <si>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</si>
  <si>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</si>
  <si>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</si>
  <si>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</si>
  <si>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</si>
  <si>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</si>
  <si>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</si>
  <si>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</si>
  <si>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</si>
  <si>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</si>
  <si>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</si>
  <si>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</si>
  <si>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</si>
  <si>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</si>
  <si>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</si>
  <si>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</si>
  <si>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</si>
  <si>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</si>
  <si>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</si>
  <si>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</si>
  <si>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</si>
  <si>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</si>
  <si>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</si>
  <si>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</si>
  <si>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</si>
  <si>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</si>
  <si>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</si>
  <si>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</si>
  <si>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</si>
  <si>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</si>
  <si>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</si>
  <si>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</si>
  <si>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</si>
  <si>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</si>
  <si>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</si>
  <si>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</si>
  <si>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</si>
  <si>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</si>
  <si>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</si>
  <si>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</si>
  <si>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</si>
  <si>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</si>
  <si>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</si>
  <si>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</si>
  <si>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</si>
  <si>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</si>
  <si>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</si>
  <si>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</si>
  <si>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</si>
  <si>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</si>
  <si>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</si>
  <si>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</si>
  <si>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</si>
  <si>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</si>
  <si>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</si>
  <si>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</si>
  <si>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</si>
  <si>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</si>
  <si>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</si>
  <si>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</si>
  <si>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</si>
  <si>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</si>
  <si>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</si>
  <si>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</si>
  <si>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</si>
  <si>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</si>
  <si>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</si>
  <si>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</si>
  <si>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</si>
  <si>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</si>
  <si>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</si>
  <si>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</si>
  <si>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</si>
  <si>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</si>
  <si>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</si>
  <si>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</si>
  <si>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</si>
  <si>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</si>
  <si>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</si>
  <si>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</si>
  <si>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</si>
  <si>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</si>
  <si>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</si>
  <si>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</si>
  <si>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</si>
  <si>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</si>
  <si>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</si>
  <si>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</si>
  <si>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</si>
  <si>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</si>
  <si>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</si>
  <si>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</si>
  <si>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</si>
  <si>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</si>
  <si>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</si>
  <si>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</si>
  <si>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</si>
  <si>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</si>
  <si>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</si>
  <si>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</si>
  <si>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</si>
  <si>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</si>
  <si>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</si>
  <si>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</si>
  <si>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</si>
  <si>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</si>
  <si>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</si>
  <si>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</si>
  <si>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</si>
  <si>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</si>
  <si>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</si>
  <si>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</si>
  <si>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</si>
  <si>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</si>
  <si>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</si>
  <si>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</si>
  <si>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</si>
  <si>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</si>
  <si>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</si>
  <si>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</si>
  <si>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</si>
  <si>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</si>
  <si>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</si>
  <si>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</si>
  <si>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</si>
  <si>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</si>
  <si>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</si>
  <si>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</si>
  <si>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</si>
  <si>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</si>
  <si>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</si>
  <si>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</si>
  <si>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</si>
  <si>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</si>
  <si>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</si>
  <si>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</si>
  <si>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</si>
  <si>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</si>
  <si>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</si>
  <si>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</si>
  <si>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</si>
  <si>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</si>
  <si>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</si>
  <si>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</si>
  <si>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</si>
  <si>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</si>
  <si>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</si>
  <si>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</si>
  <si>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</si>
  <si>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</si>
  <si>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</si>
  <si>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</si>
  <si>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</si>
  <si>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</si>
  <si>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</si>
  <si>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</si>
  <si>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</si>
  <si>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</si>
  <si>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</si>
  <si>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</si>
  <si>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</si>
  <si>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</si>
  <si>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</si>
  <si>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</si>
  <si>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</si>
  <si>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</si>
  <si>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</si>
  <si>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</si>
  <si>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</si>
  <si>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</si>
  <si>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</si>
  <si>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</si>
  <si>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</si>
  <si>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</si>
  <si>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</si>
  <si>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</si>
  <si>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</si>
  <si>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</si>
  <si>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</si>
  <si>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</si>
  <si>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</si>
  <si>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</si>
  <si>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</si>
  <si>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</si>
  <si>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</si>
  <si>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</si>
  <si>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</si>
  <si>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</si>
  <si>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</si>
  <si>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</si>
  <si>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</si>
  <si>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</si>
  <si>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</si>
  <si>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</si>
  <si>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</si>
  <si>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</si>
  <si>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</si>
  <si>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</si>
  <si>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</si>
  <si>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</si>
  <si>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</si>
  <si>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</si>
  <si>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</si>
  <si>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</si>
  <si>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</si>
  <si>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</si>
  <si>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</si>
  <si>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</si>
  <si>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</si>
  <si>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</si>
  <si>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</si>
  <si>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</si>
  <si>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</si>
  <si>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</si>
  <si>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</si>
  <si>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</si>
  <si>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</si>
  <si>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</si>
  <si>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</si>
  <si>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</si>
  <si>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</si>
  <si>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</si>
  <si>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</si>
  <si>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</si>
  <si>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</si>
  <si>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</si>
  <si>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</si>
  <si>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</si>
  <si>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</si>
  <si>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</si>
  <si>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</si>
  <si>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</si>
  <si>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</si>
  <si>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</si>
  <si>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</si>
  <si>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</si>
  <si>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</si>
  <si>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</si>
  <si>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</si>
  <si>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</si>
  <si>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</si>
  <si>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</si>
  <si>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</si>
  <si>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</si>
  <si>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</si>
  <si>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</si>
  <si>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</si>
  <si>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</si>
  <si>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</si>
  <si>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</si>
  <si>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</si>
  <si>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</si>
  <si>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</si>
  <si>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</si>
  <si>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</si>
  <si>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</si>
  <si>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</si>
  <si>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</si>
  <si>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</si>
  <si>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</si>
  <si>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</si>
  <si>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</si>
  <si>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</si>
  <si>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</si>
  <si>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</si>
  <si>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</si>
  <si>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</si>
  <si>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</si>
  <si>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</si>
  <si>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</si>
  <si>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</si>
  <si>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</si>
  <si>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</si>
  <si>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</si>
  <si>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</si>
  <si>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</si>
  <si>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</si>
  <si>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</si>
  <si>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</si>
  <si>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</si>
  <si>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</si>
  <si>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</si>
  <si>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</si>
  <si>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</si>
  <si>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</si>
  <si>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</si>
  <si>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</si>
  <si>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</si>
  <si>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</si>
  <si>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</si>
  <si>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</si>
  <si>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</si>
  <si>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</si>
  <si>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</si>
  <si>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</si>
  <si>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</si>
  <si>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</si>
  <si>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</si>
  <si>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</si>
  <si>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</si>
  <si>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</si>
  <si>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</si>
  <si>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</si>
  <si>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</si>
  <si>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</si>
  <si>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</si>
  <si>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</si>
  <si>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</si>
  <si>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</si>
  <si>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</si>
  <si>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</si>
  <si>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</si>
  <si>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</si>
  <si>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</si>
  <si>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</si>
  <si>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</si>
  <si>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</si>
  <si>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</si>
  <si>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</si>
  <si>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</si>
  <si>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</si>
  <si>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</si>
  <si>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</si>
  <si>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</si>
  <si>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</si>
  <si>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</si>
  <si>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</si>
  <si>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</si>
  <si>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</si>
  <si>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</si>
  <si>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</si>
  <si>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</si>
  <si>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</si>
  <si>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</si>
  <si>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</si>
  <si>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</si>
  <si>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</si>
  <si>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</si>
  <si>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</si>
  <si>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</si>
  <si>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</si>
  <si>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</si>
  <si>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</si>
  <si>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</si>
  <si>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</si>
  <si>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</si>
  <si>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</si>
  <si>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</si>
  <si>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</si>
  <si>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</si>
  <si>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</si>
  <si>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</si>
  <si>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</si>
  <si>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</si>
  <si>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</si>
  <si>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</si>
  <si>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</si>
  <si>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</si>
  <si>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</si>
  <si>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</si>
  <si>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</si>
  <si>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</si>
  <si>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</si>
  <si>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</si>
  <si>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</si>
  <si>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</si>
  <si>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</si>
  <si>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</si>
  <si>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</si>
  <si>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</si>
  <si>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</si>
  <si>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</si>
  <si>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</si>
  <si>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</si>
  <si>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</si>
  <si>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</si>
  <si>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</si>
  <si>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</si>
  <si>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</si>
  <si>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</si>
  <si>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</si>
  <si>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</si>
  <si>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</si>
  <si>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</si>
  <si>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</si>
  <si>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</si>
  <si>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</si>
  <si>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</si>
  <si>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</si>
  <si>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</si>
  <si>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</si>
  <si>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</si>
  <si>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</si>
  <si>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</si>
  <si>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</si>
  <si>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</si>
  <si>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</si>
  <si>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</si>
  <si>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</si>
  <si>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</si>
  <si>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</si>
  <si>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</si>
  <si>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</si>
  <si>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</si>
  <si>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</si>
  <si>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</si>
  <si>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</si>
  <si>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</si>
  <si>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</si>
  <si>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</si>
  <si>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</si>
  <si>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</si>
  <si>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</si>
  <si>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</si>
  <si>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</si>
  <si>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</si>
  <si>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</si>
  <si>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</si>
  <si>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</si>
  <si>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</si>
  <si>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</si>
  <si>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</si>
  <si>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</si>
  <si>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</si>
  <si>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</si>
  <si>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</si>
  <si>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</si>
  <si>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</si>
  <si>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</si>
  <si>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</si>
  <si>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</si>
  <si>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</si>
  <si>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</si>
  <si>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</si>
  <si>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</si>
  <si>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</si>
  <si>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</si>
  <si>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</si>
  <si>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</si>
  <si>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</si>
  <si>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</si>
  <si>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</si>
  <si>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</si>
  <si>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</si>
  <si>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</si>
  <si>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</si>
  <si>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</si>
  <si>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</si>
  <si>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</si>
  <si>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</si>
  <si>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</si>
  <si>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</si>
  <si>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</si>
  <si>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</si>
  <si>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</si>
  <si>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</si>
  <si>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</si>
  <si>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</si>
  <si>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</si>
  <si>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</si>
  <si>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</si>
  <si>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</si>
  <si>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</si>
  <si>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</si>
  <si>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</si>
  <si>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</si>
  <si>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</si>
  <si>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</si>
  <si>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</si>
  <si>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</si>
  <si>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</si>
  <si>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</si>
  <si>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</si>
  <si>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</si>
  <si>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</si>
  <si>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</si>
  <si>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</si>
  <si>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</si>
  <si>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</si>
  <si>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</si>
  <si>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</si>
  <si>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</si>
  <si>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</si>
  <si>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</si>
  <si>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</si>
  <si>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</si>
  <si>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</si>
  <si>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</si>
  <si>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</si>
  <si>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</si>
  <si>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</si>
  <si>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</si>
  <si>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</si>
  <si>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</si>
  <si>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</si>
  <si>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</si>
  <si>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</si>
  <si>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</si>
  <si>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</si>
  <si>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</si>
  <si>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</si>
  <si>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</si>
  <si>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</si>
  <si>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</si>
  <si>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</si>
  <si>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</si>
  <si>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</si>
  <si>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</si>
  <si>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</si>
  <si>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</si>
  <si>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</si>
  <si>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</si>
  <si>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</si>
  <si>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</si>
  <si>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</si>
  <si>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</si>
  <si>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</si>
  <si>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</si>
  <si>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</si>
  <si>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</si>
  <si>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</si>
  <si>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</si>
  <si>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</si>
  <si>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</si>
  <si>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</si>
  <si>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</si>
  <si>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</si>
  <si>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</si>
  <si>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</si>
  <si>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</si>
  <si>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</si>
  <si>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</si>
  <si>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</si>
  <si>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</si>
  <si>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</si>
  <si>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</si>
  <si>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</si>
  <si>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</si>
  <si>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</si>
  <si>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</si>
  <si>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</si>
  <si>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</si>
  <si>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</si>
  <si>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</si>
  <si>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</si>
  <si>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</si>
  <si>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</si>
  <si>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</si>
  <si>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</si>
  <si>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</si>
  <si>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</si>
  <si>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</si>
  <si>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</si>
  <si>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</si>
  <si>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</si>
  <si>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</si>
  <si>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</si>
  <si>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</si>
  <si>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</si>
  <si>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</si>
  <si>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</si>
  <si>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</si>
  <si>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</si>
  <si>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</si>
  <si>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</si>
  <si>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</si>
  <si>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</si>
  <si>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</si>
  <si>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</si>
  <si>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</si>
  <si>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</si>
  <si>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</si>
  <si>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</si>
  <si>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</si>
  <si>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</si>
  <si>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</si>
  <si>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</si>
  <si>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</si>
  <si>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</si>
  <si>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</si>
  <si>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</si>
  <si>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</si>
  <si>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</si>
  <si>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</si>
  <si>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</si>
  <si>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</si>
  <si>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</si>
  <si>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</si>
  <si>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</si>
  <si>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</si>
  <si>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</si>
  <si>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</si>
  <si>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</si>
  <si>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</si>
  <si>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</si>
  <si>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</si>
  <si>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</si>
  <si>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</si>
  <si>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</si>
  <si>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</si>
  <si>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</si>
  <si>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</si>
  <si>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</si>
  <si>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</si>
  <si>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</si>
  <si>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</si>
  <si>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</si>
  <si>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</si>
  <si>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</si>
  <si>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</si>
  <si>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</si>
  <si>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</si>
  <si>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</si>
  <si>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</si>
  <si>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</si>
  <si>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</si>
  <si>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</si>
  <si>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</si>
  <si>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</si>
  <si>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</si>
  <si>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</si>
  <si>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</si>
  <si>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</si>
  <si>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</si>
  <si>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</si>
  <si>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</si>
  <si>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</si>
  <si>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</si>
  <si>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</si>
  <si>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</si>
  <si>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</si>
  <si>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</si>
  <si>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</si>
  <si>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</si>
  <si>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</si>
  <si>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</si>
  <si>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</si>
  <si>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</si>
  <si>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</si>
  <si>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</si>
  <si>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</si>
  <si>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</si>
  <si>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</si>
  <si>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</si>
  <si>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</si>
  <si>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</si>
  <si>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</si>
  <si>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</si>
  <si>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</si>
  <si>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</si>
  <si>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</si>
  <si>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</si>
  <si>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</si>
  <si>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</si>
  <si>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</si>
  <si>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</si>
  <si>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</si>
  <si>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</si>
  <si>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</si>
  <si>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</si>
  <si>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</si>
  <si>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</si>
  <si>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</si>
  <si>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</si>
  <si>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</si>
  <si>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</si>
  <si>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</si>
  <si>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</si>
  <si>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</si>
  <si>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</si>
  <si>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</si>
  <si>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</si>
  <si>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</si>
  <si>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</si>
  <si>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</si>
  <si>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</si>
  <si>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</si>
  <si>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</si>
  <si>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</si>
  <si>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</si>
  <si>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</si>
  <si>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</si>
  <si>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</si>
  <si>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</si>
  <si>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</si>
  <si>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</si>
  <si>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</si>
  <si>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</si>
  <si>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</si>
  <si>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</si>
  <si>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</si>
  <si>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</si>
  <si>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</si>
  <si>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</si>
  <si>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</si>
  <si>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</si>
  <si>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</si>
  <si>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</si>
  <si>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</si>
  <si>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</si>
  <si>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</si>
  <si>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</si>
  <si>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</si>
  <si>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</si>
  <si>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</si>
  <si>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</si>
  <si>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</si>
  <si>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</si>
  <si>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</si>
  <si>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</si>
  <si>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</si>
  <si>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</si>
  <si>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</si>
  <si>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</si>
  <si>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</si>
  <si>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</si>
  <si>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</si>
  <si>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</si>
  <si>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</si>
  <si>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</si>
  <si>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</si>
  <si>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</si>
  <si>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</si>
  <si>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</si>
  <si>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</si>
  <si>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</si>
  <si>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</si>
  <si>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</si>
  <si>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</si>
  <si>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</si>
  <si>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</si>
  <si>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</si>
  <si>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</si>
  <si>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</si>
  <si>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</si>
  <si>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</si>
  <si>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</si>
  <si>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</si>
  <si>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</si>
  <si>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</si>
  <si>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</si>
  <si>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</si>
  <si>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</si>
  <si>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</si>
  <si>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</si>
  <si>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</si>
  <si>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</si>
  <si>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</si>
  <si>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</si>
  <si>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</si>
  <si>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</si>
  <si>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</si>
  <si>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</si>
  <si>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</si>
  <si>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</si>
  <si>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</si>
  <si>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</si>
  <si>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</si>
  <si>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</si>
  <si>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</si>
  <si>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</si>
  <si>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</si>
  <si>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</si>
  <si>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</si>
  <si>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</si>
  <si>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</si>
  <si>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</si>
  <si>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</si>
  <si>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</si>
  <si>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</si>
  <si>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</si>
  <si>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</si>
  <si>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</si>
  <si>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</si>
  <si>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</si>
  <si>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</si>
  <si>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</si>
  <si>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</si>
  <si>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</si>
  <si>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</si>
  <si>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</si>
  <si>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</si>
  <si>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</si>
  <si>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</si>
  <si>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</si>
  <si>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</si>
  <si>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</si>
  <si>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</si>
  <si>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</si>
  <si>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</si>
  <si>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</si>
  <si>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</si>
  <si>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</si>
  <si>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</si>
  <si>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</si>
  <si>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</si>
  <si>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</si>
  <si>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</si>
  <si>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</si>
  <si>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</si>
  <si>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</si>
  <si>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</si>
  <si>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</si>
  <si>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</si>
  <si>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</si>
  <si>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</si>
  <si>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</si>
  <si>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</si>
  <si>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</si>
  <si>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</si>
  <si>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</si>
  <si>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</si>
  <si>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</si>
  <si>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</si>
  <si>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</si>
  <si>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</si>
  <si>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</si>
  <si>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</si>
  <si>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</si>
  <si>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</si>
  <si>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</si>
  <si>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</si>
  <si>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</si>
  <si>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</si>
  <si>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</si>
  <si>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</si>
  <si>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</si>
  <si>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</si>
  <si>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</si>
  <si>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</si>
  <si>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</si>
  <si>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</si>
  <si>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</si>
  <si>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</si>
  <si>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</si>
  <si>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</si>
  <si>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</si>
  <si>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</si>
  <si>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</si>
  <si>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</si>
  <si>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</si>
  <si>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</si>
  <si>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</si>
  <si>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</si>
  <si>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</si>
  <si>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</si>
  <si>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</si>
  <si>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</si>
  <si>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</si>
  <si>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</si>
  <si>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</si>
  <si>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</si>
  <si>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</si>
  <si>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</si>
  <si>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</si>
  <si>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</si>
  <si>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</si>
  <si>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</si>
  <si>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</si>
  <si>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</si>
  <si>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</si>
  <si>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</si>
  <si>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</si>
  <si>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</si>
  <si>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</si>
  <si>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</si>
  <si>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</si>
  <si>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</si>
  <si>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</si>
  <si>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</si>
  <si>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</si>
  <si>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</si>
  <si>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</si>
  <si>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</si>
  <si>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</si>
  <si>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</si>
  <si>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</si>
  <si>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</si>
  <si>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</si>
  <si>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</si>
  <si>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</si>
  <si>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</si>
  <si>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</si>
  <si>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</si>
  <si>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</si>
  <si>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</si>
  <si>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</si>
  <si>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</si>
  <si>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</si>
  <si>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</si>
  <si>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</si>
  <si>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</si>
  <si>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</si>
  <si>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</si>
  <si>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</si>
  <si>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</si>
  <si>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</si>
  <si>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</si>
  <si>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</si>
  <si>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</si>
  <si>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</si>
  <si>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</si>
  <si>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</si>
  <si>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</si>
  <si>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</si>
  <si>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</si>
  <si>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</si>
  <si>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</si>
  <si>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</si>
  <si>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</si>
  <si>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</si>
  <si>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</si>
  <si>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</si>
  <si>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</si>
  <si>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</si>
  <si>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</si>
  <si>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</si>
  <si>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</si>
  <si>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</si>
  <si>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</si>
  <si>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</si>
  <si>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</si>
  <si>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</si>
  <si>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</si>
  <si>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</si>
  <si>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</si>
  <si>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</si>
  <si>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</si>
  <si>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</si>
  <si>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</si>
  <si>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</si>
  <si>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</si>
  <si>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</si>
  <si>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</si>
  <si>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</si>
  <si>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</si>
  <si>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</si>
  <si>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</si>
  <si>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</si>
  <si>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</si>
  <si>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</si>
  <si>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</si>
  <si>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</si>
  <si>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</si>
  <si>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</si>
  <si>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</si>
  <si>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</si>
  <si>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</si>
  <si>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</si>
  <si>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</si>
  <si>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</si>
  <si>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</si>
  <si>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</si>
  <si>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</si>
  <si>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</si>
  <si>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</si>
  <si>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</si>
  <si>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</si>
  <si>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</si>
  <si>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</si>
  <si>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</si>
  <si>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</si>
  <si>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</si>
  <si>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</si>
  <si>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</si>
  <si>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</si>
  <si>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</si>
  <si>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</si>
  <si>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</si>
  <si>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</si>
  <si>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</si>
  <si>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</si>
  <si>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</si>
  <si>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</si>
  <si>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</si>
  <si>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</si>
  <si>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</si>
  <si>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</si>
  <si>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</si>
  <si>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</si>
  <si>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</si>
  <si>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</si>
  <si>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</si>
  <si>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</si>
  <si>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</si>
  <si>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</si>
  <si>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</si>
  <si>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</si>
  <si>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</si>
  <si>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</si>
  <si>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</si>
  <si>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</si>
  <si>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</si>
  <si>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</si>
  <si>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</si>
  <si>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</si>
  <si>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</si>
  <si>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</si>
  <si>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</si>
  <si>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</si>
  <si>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</si>
  <si>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</si>
  <si>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</si>
  <si>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</si>
  <si>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</si>
  <si>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</si>
  <si>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</si>
  <si>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</si>
  <si>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</si>
  <si>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</si>
  <si>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</si>
  <si>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</si>
  <si>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</si>
  <si>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</si>
  <si>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</si>
  <si>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</si>
  <si>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</si>
  <si>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</si>
  <si>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</si>
  <si>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</si>
  <si>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</si>
  <si>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</si>
  <si>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</si>
  <si>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</si>
  <si>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</si>
  <si>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</si>
  <si>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</si>
  <si>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</si>
  <si>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</si>
  <si>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</si>
  <si>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</si>
  <si>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</si>
  <si>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</si>
  <si>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</si>
  <si>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</si>
  <si>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</si>
  <si>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</si>
  <si>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</si>
  <si>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</si>
  <si>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</si>
  <si>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</si>
  <si>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</si>
  <si>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</si>
  <si>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</si>
  <si>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</si>
  <si>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</si>
  <si>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</si>
  <si>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</si>
  <si>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</si>
  <si>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</si>
  <si>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</si>
  <si>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</si>
  <si>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</si>
  <si>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</si>
  <si>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</si>
  <si>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</si>
  <si>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</si>
  <si>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</si>
  <si>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</si>
  <si>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</si>
  <si>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</si>
  <si>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</si>
  <si>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</si>
  <si>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</si>
  <si>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</si>
  <si>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</si>
  <si>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</si>
  <si>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</si>
  <si>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</si>
  <si>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</si>
  <si>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</si>
  <si>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</si>
  <si>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</si>
  <si>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</si>
  <si>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</si>
  <si>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</si>
  <si>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</si>
  <si>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</si>
  <si>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</si>
  <si>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</si>
  <si>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</si>
  <si>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</si>
  <si>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</si>
  <si>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</si>
  <si>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</si>
  <si>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</si>
  <si>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</si>
  <si>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</si>
  <si>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</si>
  <si>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</si>
  <si>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</si>
  <si>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</si>
  <si>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</si>
  <si>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</si>
  <si>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</si>
  <si>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</si>
  <si>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</si>
  <si>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</si>
  <si>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</si>
  <si>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</si>
  <si>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</si>
  <si>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</si>
  <si>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</si>
  <si>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</si>
  <si>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</si>
  <si>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</si>
  <si>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</si>
  <si>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</si>
  <si>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</si>
  <si>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</si>
  <si>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</si>
  <si>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</si>
  <si>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</si>
  <si>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</si>
  <si>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</si>
  <si>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</si>
  <si>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</si>
  <si>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</si>
  <si>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</si>
  <si>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</si>
  <si>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</si>
  <si>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</si>
  <si>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</si>
  <si>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</si>
  <si>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</si>
  <si>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</si>
  <si>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</si>
  <si>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</si>
  <si>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</si>
  <si>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</si>
  <si>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</si>
  <si>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</si>
  <si>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</si>
  <si>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</si>
  <si>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</si>
  <si>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</si>
  <si>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</si>
  <si>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</si>
  <si>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</si>
  <si>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</si>
  <si>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</si>
  <si>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</si>
  <si>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</si>
  <si>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</si>
  <si>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</si>
  <si>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</si>
  <si>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</si>
  <si>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</si>
  <si>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</si>
  <si>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</si>
  <si>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</si>
  <si>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</si>
  <si>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</si>
  <si>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</si>
  <si>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</si>
  <si>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</si>
  <si>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</si>
  <si>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</si>
  <si>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</si>
  <si>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</si>
  <si>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</si>
  <si>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</si>
  <si>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</si>
  <si>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</si>
  <si>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</si>
  <si>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</si>
  <si>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</si>
  <si>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</si>
  <si>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</si>
  <si>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</si>
  <si>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</si>
  <si>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</si>
  <si>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</si>
  <si>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</si>
  <si>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</si>
  <si>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</si>
  <si>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</si>
  <si>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</si>
  <si>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</si>
  <si>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</si>
  <si>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</si>
  <si>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</si>
  <si>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</si>
  <si>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</si>
  <si>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</si>
  <si>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</si>
  <si>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</si>
  <si>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</si>
  <si>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</si>
  <si>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</si>
  <si>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</si>
  <si>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</si>
  <si>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</si>
  <si>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</si>
  <si>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</si>
  <si>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</si>
  <si>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</si>
  <si>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</si>
  <si>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</si>
  <si>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</si>
  <si>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</si>
  <si>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</si>
  <si>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</si>
  <si>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</si>
  <si>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</si>
  <si>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</si>
  <si>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</si>
  <si>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</si>
  <si>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</si>
  <si>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</si>
  <si>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</si>
  <si>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</si>
  <si>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</si>
  <si>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</si>
  <si>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</si>
  <si>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</si>
  <si>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</si>
  <si>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</si>
  <si>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</si>
  <si>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</si>
  <si>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</si>
  <si>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</si>
  <si>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</si>
  <si>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</si>
  <si>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</si>
  <si>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</si>
  <si>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</si>
  <si>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</si>
  <si>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</si>
  <si>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</si>
  <si>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</si>
  <si>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</si>
  <si>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</si>
  <si>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</si>
  <si>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</si>
  <si>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</si>
  <si>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</si>
  <si>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</si>
  <si>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</si>
  <si>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</si>
  <si>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</si>
  <si>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</si>
  <si>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</si>
  <si>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</si>
  <si>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</si>
  <si>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</si>
  <si>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</si>
  <si>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</si>
  <si>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</si>
  <si>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</si>
  <si>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</si>
  <si>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</si>
  <si>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</si>
  <si>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</si>
  <si>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</si>
  <si>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</si>
  <si>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</si>
  <si>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</si>
  <si>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</si>
  <si>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</si>
  <si>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</si>
  <si>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</si>
  <si>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</si>
  <si>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</si>
  <si>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</si>
  <si>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</si>
  <si>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</si>
  <si>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</si>
  <si>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</si>
  <si>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</si>
  <si>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</si>
  <si>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</si>
  <si>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</si>
  <si>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</si>
  <si>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</si>
  <si>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</si>
  <si>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</si>
  <si>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</si>
  <si>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</si>
  <si>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</si>
  <si>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</si>
  <si>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</si>
  <si>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</si>
  <si>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</si>
  <si>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</si>
  <si>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</si>
  <si>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</si>
  <si>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</si>
  <si>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</si>
  <si>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</si>
  <si>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</si>
  <si>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</si>
  <si>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</si>
  <si>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</si>
  <si>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</si>
  <si>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</si>
  <si>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</si>
  <si>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</si>
  <si>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</si>
  <si>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</si>
  <si>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</si>
  <si>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</si>
  <si>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</si>
  <si>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</si>
  <si>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</si>
  <si>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</si>
  <si>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</si>
  <si>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</si>
  <si>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</si>
  <si>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</si>
  <si>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</si>
  <si>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</si>
  <si>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</si>
  <si>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</si>
  <si>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</si>
  <si>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</si>
  <si>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</si>
  <si>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</si>
  <si>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</si>
  <si>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</si>
  <si>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</si>
  <si>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</si>
  <si>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</si>
  <si>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</si>
  <si>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</si>
  <si>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</si>
  <si>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</si>
  <si>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</si>
  <si>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</si>
  <si>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</si>
  <si>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</si>
  <si>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</si>
  <si>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</si>
  <si>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</si>
  <si>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</si>
  <si>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</si>
  <si>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</si>
  <si>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</si>
  <si>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</si>
  <si>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</si>
  <si>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</si>
  <si>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</si>
  <si>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</si>
  <si>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</si>
  <si>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</si>
  <si>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</si>
  <si>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</si>
  <si>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</si>
  <si>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</si>
  <si>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</si>
  <si>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</si>
  <si>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</si>
  <si>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</si>
  <si>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</si>
  <si>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</si>
  <si>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</si>
  <si>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</si>
  <si>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</si>
  <si>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</si>
  <si>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</si>
  <si>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</si>
  <si>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</si>
  <si>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</si>
  <si>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</si>
  <si>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</si>
  <si>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</si>
  <si>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</si>
  <si>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</si>
  <si>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</si>
  <si>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</si>
  <si>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</si>
  <si>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</si>
  <si>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</si>
  <si>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</si>
  <si>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</si>
  <si>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</si>
  <si>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</si>
  <si>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</si>
  <si>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</si>
  <si>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</si>
  <si>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</si>
  <si>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</si>
  <si>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</si>
  <si>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</si>
  <si>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</si>
  <si>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</si>
  <si>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</si>
  <si>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</si>
  <si>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</si>
  <si>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</si>
  <si>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</si>
  <si>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</si>
  <si>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</si>
  <si>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</si>
  <si>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</si>
  <si>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</si>
  <si>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</si>
  <si>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</si>
  <si>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</si>
  <si>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</si>
  <si>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</si>
  <si>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</si>
  <si>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</si>
  <si>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</si>
  <si>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</si>
  <si>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</si>
  <si>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</si>
  <si>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</si>
  <si>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</si>
  <si>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</si>
  <si>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</si>
  <si>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</si>
  <si>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</si>
  <si>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</si>
  <si>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</si>
  <si>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</si>
  <si>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</si>
  <si>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</si>
  <si>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</si>
  <si>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</si>
  <si>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</si>
  <si>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</si>
  <si>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</si>
  <si>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</si>
  <si>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</si>
  <si>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</si>
  <si>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</si>
  <si>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</si>
  <si>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</si>
  <si>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</si>
  <si>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</si>
  <si>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</si>
  <si>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</si>
  <si>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</si>
  <si>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</si>
  <si>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</si>
  <si>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</si>
  <si>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</si>
  <si>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</si>
  <si>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</si>
  <si>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</si>
  <si>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</si>
  <si>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</si>
  <si>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</si>
  <si>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</si>
  <si>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</si>
  <si>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</si>
  <si>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</si>
  <si>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</si>
  <si>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</si>
  <si>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</si>
  <si>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</si>
  <si>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</si>
  <si>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</si>
  <si>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</si>
  <si>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</si>
  <si>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</si>
  <si>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</si>
  <si>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</si>
  <si>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</si>
  <si>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</si>
  <si>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</si>
  <si>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</si>
  <si>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</si>
  <si>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</si>
  <si>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</si>
  <si>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</si>
  <si>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</si>
  <si>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</si>
  <si>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</si>
  <si>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</si>
  <si>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</si>
  <si>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</si>
  <si>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</si>
  <si>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</si>
  <si>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</si>
  <si>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</si>
  <si>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</si>
  <si>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</si>
  <si>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</si>
  <si>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</si>
  <si>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</si>
  <si>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</si>
  <si>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</si>
  <si>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</si>
  <si>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</si>
  <si>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</si>
  <si>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</si>
  <si>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</si>
  <si>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</si>
  <si>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</si>
  <si>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</si>
  <si>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</si>
  <si>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</si>
  <si>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</si>
  <si>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</si>
  <si>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</si>
  <si>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</si>
  <si>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</si>
  <si>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</si>
  <si>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</si>
  <si>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</si>
  <si>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</si>
  <si>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</si>
  <si>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</si>
  <si>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</si>
  <si>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</si>
  <si>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</si>
  <si>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</si>
  <si>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</si>
  <si>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</si>
  <si>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</si>
  <si>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</si>
  <si>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</si>
  <si>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</si>
  <si>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</si>
  <si>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</si>
  <si>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</si>
  <si>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</si>
  <si>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</si>
  <si>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</si>
  <si>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</si>
  <si>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</si>
  <si>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</si>
  <si>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</si>
  <si>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</si>
  <si>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</si>
  <si>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</si>
  <si>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</si>
  <si>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</si>
  <si>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</si>
  <si>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</si>
  <si>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</si>
  <si>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</si>
  <si>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</si>
  <si>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</si>
  <si>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</si>
  <si>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</si>
  <si>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</si>
  <si>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</si>
  <si>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</si>
  <si>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</si>
  <si>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</si>
  <si>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</si>
  <si>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</si>
  <si>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</si>
  <si>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</si>
  <si>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</si>
  <si>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</si>
  <si>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</si>
  <si>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</si>
  <si>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</si>
  <si>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</si>
  <si>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</si>
  <si>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</si>
  <si>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</si>
  <si>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</si>
  <si>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</si>
  <si>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</si>
  <si>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</si>
  <si>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</si>
  <si>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</si>
  <si>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</si>
  <si>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</si>
  <si>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</si>
  <si>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</si>
  <si>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</si>
  <si>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</si>
  <si>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</si>
  <si>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</si>
  <si>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</si>
  <si>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</si>
  <si>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</si>
  <si>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</si>
  <si>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</si>
  <si>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</si>
  <si>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</si>
  <si>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</si>
  <si>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</si>
  <si>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</si>
  <si>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</si>
  <si>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</si>
  <si>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</si>
  <si>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</si>
  <si>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</si>
  <si>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</si>
  <si>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</si>
  <si>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</si>
  <si>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</si>
  <si>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</si>
  <si>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</si>
  <si>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</si>
  <si>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</si>
  <si>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</si>
  <si>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</si>
  <si>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</si>
  <si>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</si>
  <si>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</si>
  <si>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</si>
  <si>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</si>
  <si>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</si>
  <si>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</si>
  <si>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</si>
  <si>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</si>
  <si>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</si>
  <si>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</si>
  <si>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</si>
  <si>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</si>
  <si>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</si>
  <si>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</si>
  <si>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</si>
  <si>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</si>
  <si>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</si>
  <si>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</si>
  <si>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</si>
  <si>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</si>
  <si>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</si>
  <si>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</si>
  <si>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</si>
  <si>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</si>
  <si>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</si>
  <si>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</si>
  <si>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</si>
  <si>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</si>
  <si>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</si>
  <si>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</si>
  <si>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</si>
  <si>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</si>
  <si>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</si>
  <si>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</si>
  <si>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</si>
  <si>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</si>
  <si>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</si>
  <si>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</si>
  <si>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</si>
  <si>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</si>
  <si>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</si>
  <si>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</si>
  <si>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</si>
  <si>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</si>
  <si>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</si>
  <si>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</si>
  <si>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</si>
  <si>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</si>
  <si>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</si>
  <si>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</si>
  <si>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</si>
  <si>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</si>
  <si>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</si>
  <si>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</si>
  <si>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</si>
  <si>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</si>
  <si>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</si>
  <si>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</si>
  <si>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</si>
  <si>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</si>
  <si>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</si>
  <si>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</si>
  <si>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</si>
  <si>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</si>
  <si>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</si>
  <si>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</si>
  <si>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</si>
  <si>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</si>
  <si>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</si>
  <si>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</si>
  <si>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</si>
  <si>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</si>
  <si>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</si>
  <si>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</si>
  <si>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</si>
  <si>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</si>
  <si>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</si>
  <si>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</si>
  <si>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</si>
  <si>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</si>
  <si>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</si>
  <si>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</si>
  <si>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</si>
  <si>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</si>
  <si>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</si>
  <si>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</si>
  <si>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</si>
  <si>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</si>
  <si>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</si>
  <si>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</si>
  <si>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</si>
  <si>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</si>
  <si>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</si>
  <si>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</si>
  <si>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</si>
  <si>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</si>
  <si>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</si>
  <si>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</si>
  <si>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</si>
  <si>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</si>
  <si>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</si>
  <si>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</si>
  <si>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</si>
  <si>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</si>
  <si>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</si>
  <si>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</si>
  <si>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</si>
  <si>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</si>
  <si>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</si>
  <si>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</si>
  <si>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</si>
  <si>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</si>
  <si>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</si>
  <si>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</si>
  <si>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</si>
  <si>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</si>
  <si>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</si>
  <si>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</si>
  <si>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</si>
  <si>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</si>
  <si>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</si>
  <si>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</si>
  <si>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</si>
  <si>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</si>
  <si>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</si>
  <si>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</si>
  <si>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</si>
  <si>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</si>
  <si>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</si>
  <si>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</si>
  <si>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</si>
  <si>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</si>
  <si>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</si>
  <si>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</si>
  <si>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</si>
  <si>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</si>
  <si>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</si>
  <si>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</si>
  <si>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</si>
  <si>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</si>
  <si>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</si>
  <si>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</si>
  <si>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</si>
  <si>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</si>
  <si>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</si>
  <si>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</si>
  <si>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</si>
  <si>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</si>
  <si>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</si>
  <si>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</si>
  <si>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</si>
  <si>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</si>
  <si>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</si>
  <si>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</si>
  <si>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</si>
  <si>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</si>
  <si>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</si>
  <si>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</si>
  <si>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</si>
  <si>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</si>
  <si>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</si>
  <si>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</si>
  <si>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</si>
  <si>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</si>
  <si>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</si>
  <si>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</si>
  <si>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</si>
  <si>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</si>
  <si>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</si>
  <si>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</si>
  <si>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</si>
  <si>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</si>
  <si>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</si>
  <si>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</si>
  <si>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</si>
  <si>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</si>
  <si>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</si>
  <si>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</si>
  <si>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</si>
  <si>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</si>
  <si>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</si>
  <si>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</si>
  <si>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</si>
  <si>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</si>
  <si>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</si>
  <si>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</si>
  <si>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</si>
  <si>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</si>
  <si>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</si>
  <si>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</si>
  <si>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</si>
  <si>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</si>
  <si>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</si>
  <si>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</si>
  <si>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</si>
  <si>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</si>
  <si>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</si>
  <si>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</si>
  <si>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</si>
  <si>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</si>
  <si>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</si>
  <si>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</si>
  <si>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</si>
  <si>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</si>
  <si>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</si>
  <si>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</si>
  <si>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</si>
  <si>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</si>
  <si>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</si>
  <si>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</si>
  <si>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</si>
  <si>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</si>
  <si>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</si>
  <si>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</si>
  <si>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</si>
  <si>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</si>
  <si>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</si>
  <si>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</si>
  <si>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</si>
  <si>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</si>
  <si>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</si>
  <si>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</si>
  <si>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</si>
  <si>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</si>
  <si>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</si>
  <si>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</si>
  <si>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</si>
  <si>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</si>
  <si>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</si>
  <si>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</si>
  <si>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</si>
  <si>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</si>
  <si>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</si>
  <si>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</si>
  <si>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</si>
  <si>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</si>
  <si>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</si>
  <si>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</si>
  <si>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</si>
  <si>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</si>
  <si>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</si>
  <si>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</si>
  <si>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</si>
  <si>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</si>
  <si>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</si>
  <si>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</si>
  <si>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</si>
  <si>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</si>
  <si>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</si>
  <si>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</si>
  <si>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</si>
  <si>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</si>
  <si>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</si>
  <si>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</si>
  <si>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</si>
  <si>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</si>
  <si>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</si>
  <si>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</si>
  <si>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</si>
  <si>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</si>
  <si>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</si>
  <si>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</si>
  <si>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</si>
  <si>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</si>
  <si>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</si>
  <si>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</si>
  <si>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</si>
  <si>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</si>
  <si>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</si>
  <si>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</si>
  <si>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</si>
  <si>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</si>
  <si>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</si>
  <si>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</si>
  <si>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</si>
  <si>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</si>
  <si>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</si>
  <si>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</si>
  <si>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</si>
  <si>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</si>
  <si>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</si>
  <si>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</si>
  <si>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</si>
  <si>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</si>
  <si>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</si>
  <si>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</si>
  <si>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</si>
  <si>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</si>
  <si>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</si>
  <si>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</si>
  <si>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</si>
  <si>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</si>
  <si>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</si>
  <si>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</si>
  <si>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</si>
  <si>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</si>
  <si>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</si>
  <si>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</si>
  <si>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</si>
  <si>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</si>
  <si>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</si>
  <si>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</si>
  <si>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</si>
  <si>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</si>
  <si>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</si>
  <si>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</si>
  <si>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</si>
  <si>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</si>
  <si>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</si>
  <si>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</si>
  <si>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</si>
  <si>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</si>
  <si>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</si>
  <si>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</si>
  <si>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</si>
  <si>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</si>
  <si>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</si>
  <si>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</si>
  <si>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</si>
  <si>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</si>
  <si>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</si>
  <si>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</si>
  <si>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</si>
  <si>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</si>
  <si>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</si>
  <si>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</si>
  <si>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</si>
  <si>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</si>
  <si>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</si>
  <si>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</si>
  <si>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</si>
  <si>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</si>
  <si>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</si>
  <si>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</si>
  <si>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</si>
  <si>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</si>
  <si>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</si>
  <si>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</si>
  <si>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</si>
  <si>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</si>
  <si>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</si>
  <si>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</si>
  <si>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</si>
  <si>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</si>
  <si>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</si>
  <si>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</si>
  <si>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</si>
  <si>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</si>
  <si>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</si>
  <si>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</si>
  <si>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</si>
  <si>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</si>
  <si>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</si>
  <si>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</si>
  <si>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</si>
  <si>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</si>
  <si>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</si>
  <si>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</si>
  <si>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</si>
  <si>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</si>
  <si>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</si>
  <si>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</si>
  <si>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</si>
  <si>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</si>
  <si>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</si>
  <si>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</si>
  <si>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</si>
  <si>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</si>
  <si>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</si>
  <si>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</si>
  <si>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</si>
  <si>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</si>
  <si>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</si>
  <si>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</si>
  <si>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</si>
  <si>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</si>
  <si>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</si>
  <si>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</si>
  <si>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</si>
  <si>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</si>
  <si>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</si>
  <si>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</si>
  <si>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</si>
  <si>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</si>
  <si>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</si>
  <si>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</si>
  <si>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</si>
  <si>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</si>
  <si>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</si>
  <si>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</si>
  <si>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</si>
  <si>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</si>
  <si>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</si>
  <si>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</si>
  <si>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</si>
  <si>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</si>
  <si>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</si>
  <si>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</si>
  <si>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</si>
  <si>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</si>
  <si>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</si>
  <si>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</si>
  <si>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</si>
  <si>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</si>
  <si>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</si>
  <si>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</si>
  <si>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</si>
  <si>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</si>
  <si>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</si>
  <si>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</si>
  <si>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</si>
  <si>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</si>
  <si>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</si>
  <si>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</si>
  <si>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</si>
  <si>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</si>
  <si>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</si>
  <si>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</si>
  <si>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</si>
  <si>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</si>
  <si>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</si>
  <si>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</si>
  <si>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</si>
  <si>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</si>
  <si>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</si>
  <si>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</si>
  <si>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</si>
  <si>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</si>
  <si>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</si>
  <si>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</si>
  <si>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</si>
  <si>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</si>
  <si>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</si>
  <si>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</si>
  <si>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</si>
  <si>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</si>
  <si>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</si>
  <si>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</si>
  <si>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</si>
  <si>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</si>
  <si>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</si>
  <si>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</si>
  <si>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</si>
  <si>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</si>
  <si>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</si>
  <si>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</si>
  <si>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</si>
  <si>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</si>
  <si>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</si>
  <si>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</si>
  <si>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</si>
  <si>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</si>
  <si>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</si>
  <si>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</si>
  <si>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</si>
  <si>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</si>
  <si>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</si>
  <si>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</si>
  <si>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</si>
  <si>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</si>
  <si>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</si>
  <si>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</si>
  <si>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</si>
  <si>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</si>
  <si>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</si>
  <si>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</si>
  <si>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</si>
  <si>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</si>
  <si>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</si>
  <si>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</si>
  <si>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</si>
  <si>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</si>
  <si>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</si>
  <si>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</si>
  <si>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</si>
  <si>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</si>
  <si>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</si>
  <si>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</si>
  <si>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</si>
  <si>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</si>
  <si>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</si>
  <si>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</si>
  <si>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</si>
  <si>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</si>
  <si>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</si>
  <si>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</si>
  <si>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</si>
  <si>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</si>
  <si>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</si>
  <si>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</si>
  <si>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</si>
  <si>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</si>
  <si>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</si>
  <si>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</si>
  <si>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</si>
  <si>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</si>
  <si>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</si>
  <si>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</si>
  <si>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</si>
  <si>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</si>
  <si>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</si>
  <si>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</si>
  <si>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</si>
  <si>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</si>
  <si>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</si>
  <si>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</si>
  <si>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</si>
  <si>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</si>
  <si>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</si>
  <si>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</si>
  <si>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</si>
  <si>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</si>
  <si>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</si>
  <si>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</si>
  <si>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</si>
  <si>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</si>
  <si>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</si>
  <si>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</si>
  <si>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</si>
  <si>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</si>
  <si>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</si>
  <si>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</si>
  <si>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</si>
  <si>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</si>
  <si>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</si>
  <si>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</si>
  <si>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</si>
  <si>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</si>
  <si>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</si>
  <si>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</si>
  <si>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</si>
  <si>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</si>
  <si>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</si>
  <si>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</si>
  <si>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</si>
  <si>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</si>
  <si>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</si>
  <si>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</si>
  <si>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</si>
  <si>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</si>
  <si>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</si>
  <si>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</si>
  <si>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</si>
  <si>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</si>
  <si>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</si>
  <si>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</si>
  <si>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</si>
  <si>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</si>
  <si>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</si>
  <si>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</si>
  <si>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</si>
  <si>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</si>
  <si>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</si>
  <si>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</si>
  <si>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</si>
  <si>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</si>
  <si>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</si>
  <si>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</si>
  <si>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</si>
  <si>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</si>
  <si>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</si>
  <si>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</si>
  <si>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</si>
  <si>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</si>
  <si>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</si>
  <si>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</si>
  <si>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</si>
  <si>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</si>
  <si>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</si>
  <si>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</si>
  <si>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</si>
  <si>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</si>
  <si>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</si>
  <si>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</si>
  <si>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</si>
  <si>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</si>
  <si>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</si>
  <si>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</si>
  <si>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</si>
  <si>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</si>
  <si>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</si>
  <si>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</si>
  <si>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</si>
  <si>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</si>
  <si>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</si>
  <si>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</si>
  <si>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</si>
  <si>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</si>
  <si>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</si>
  <si>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</si>
  <si>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</si>
  <si>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</si>
  <si>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</si>
  <si>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</si>
  <si>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</si>
  <si>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</si>
  <si>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</si>
  <si>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</si>
  <si>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</si>
  <si>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</si>
  <si>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</si>
  <si>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</si>
  <si>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</si>
  <si>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</si>
  <si>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</si>
  <si>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</si>
  <si>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</si>
  <si>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</si>
  <si>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</si>
  <si>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</si>
  <si>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</si>
  <si>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</si>
  <si>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</si>
  <si>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</si>
  <si>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</si>
  <si>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</si>
  <si>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</si>
  <si>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</si>
  <si>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</si>
  <si>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</si>
  <si>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</si>
  <si>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</si>
  <si>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</si>
  <si>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</si>
  <si>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</si>
  <si>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</si>
  <si>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</si>
  <si>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</si>
  <si>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</si>
  <si>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</si>
  <si>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</si>
  <si>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</si>
  <si>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</si>
  <si>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</si>
  <si>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</si>
  <si>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</si>
  <si>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</si>
  <si>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</si>
  <si>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</si>
  <si>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</si>
  <si>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</si>
  <si>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</si>
  <si>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</si>
  <si>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</si>
  <si>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</si>
  <si>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</si>
  <si>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</si>
  <si>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</si>
  <si>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</si>
  <si>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</si>
  <si>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</si>
  <si>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</si>
  <si>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</si>
  <si>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</si>
  <si>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</si>
  <si>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</si>
  <si>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</si>
  <si>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</si>
  <si>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</si>
  <si>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</si>
  <si>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</si>
  <si>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</si>
  <si>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</si>
  <si>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</si>
  <si>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</si>
  <si>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</si>
  <si>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</si>
  <si>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</si>
  <si>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</si>
  <si>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</si>
  <si>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</si>
  <si>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</si>
  <si>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</si>
  <si>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</si>
  <si>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</si>
  <si>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</si>
  <si>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</si>
  <si>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</si>
  <si>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</si>
  <si>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</si>
  <si>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</si>
  <si>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</si>
  <si>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</si>
  <si>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</si>
  <si>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</si>
  <si>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</si>
  <si>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</si>
  <si>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</si>
  <si>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</si>
  <si>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</si>
  <si>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</si>
  <si>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</si>
  <si>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</si>
  <si>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</si>
  <si>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</si>
  <si>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</si>
  <si>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</si>
  <si>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</si>
  <si>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</si>
  <si>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</si>
  <si>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</si>
  <si>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</si>
  <si>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</si>
  <si>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</si>
  <si>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</si>
  <si>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</si>
  <si>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</si>
  <si>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</si>
  <si>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</si>
  <si>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</si>
  <si>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</si>
  <si>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</si>
  <si>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</si>
  <si>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</si>
  <si>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</si>
  <si>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</si>
  <si>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</si>
  <si>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</si>
  <si>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</si>
  <si>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</si>
  <si>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</si>
  <si>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</si>
  <si>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</si>
  <si>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</si>
  <si>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</si>
  <si>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</si>
  <si>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</si>
  <si>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</si>
  <si>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</si>
  <si>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</si>
  <si>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</si>
  <si>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</si>
  <si>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</si>
  <si>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</si>
  <si>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</si>
  <si>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</si>
  <si>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</si>
  <si>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</si>
  <si>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</si>
  <si>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</si>
  <si>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</si>
  <si>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</si>
  <si>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</si>
  <si>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</si>
  <si>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</si>
  <si>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</si>
  <si>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</si>
  <si>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</si>
  <si>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</si>
  <si>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</si>
  <si>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</si>
  <si>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</si>
  <si>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</si>
  <si>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</si>
  <si>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</si>
  <si>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</si>
  <si>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</si>
  <si>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</si>
  <si>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</si>
  <si>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</si>
  <si>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</si>
  <si>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</si>
  <si>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</si>
  <si>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</si>
  <si>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</si>
  <si>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</si>
  <si>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</si>
  <si>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</si>
  <si>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</si>
  <si>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</si>
  <si>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</si>
  <si>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</si>
  <si>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</si>
  <si>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</si>
  <si>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</si>
  <si>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</si>
  <si>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</si>
  <si>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</si>
  <si>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</si>
  <si>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</si>
  <si>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</si>
  <si>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</si>
  <si>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</si>
  <si>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</si>
  <si>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</si>
  <si>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</si>
  <si>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</si>
  <si>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</si>
  <si>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</si>
  <si>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</si>
  <si>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</si>
  <si>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</si>
  <si>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</si>
  <si>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</si>
  <si>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</si>
  <si>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</si>
  <si>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</si>
  <si>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</si>
  <si>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</si>
  <si>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</si>
  <si>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</si>
  <si>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</si>
  <si>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</si>
  <si>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</si>
  <si>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</si>
  <si>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</si>
  <si>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</si>
  <si>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</si>
  <si>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</si>
  <si>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</si>
  <si>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</si>
  <si>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</si>
  <si>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</si>
  <si>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</si>
  <si>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</si>
  <si>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</si>
  <si>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</si>
  <si>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</si>
  <si>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</si>
  <si>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</si>
  <si>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</si>
  <si>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</si>
  <si>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</si>
  <si>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</si>
  <si>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</si>
  <si>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</si>
  <si>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</si>
  <si>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</si>
  <si>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</si>
  <si>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</si>
  <si>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</si>
  <si>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</si>
  <si>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</si>
  <si>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</si>
  <si>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</si>
  <si>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</si>
  <si>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</si>
  <si>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</si>
  <si>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</si>
  <si>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</si>
  <si>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</si>
  <si>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</si>
  <si>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</si>
  <si>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</si>
  <si>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</si>
  <si>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</si>
  <si>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</si>
  <si>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</si>
  <si>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</si>
  <si>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</si>
  <si>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</si>
  <si>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</si>
  <si>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</si>
  <si>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</si>
  <si>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</si>
  <si>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</si>
  <si>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</si>
  <si>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</si>
  <si>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</si>
  <si>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</si>
  <si>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</si>
  <si>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</si>
  <si>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</si>
  <si>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</si>
  <si>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</si>
  <si>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</si>
  <si>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</si>
  <si>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</si>
  <si>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</si>
  <si>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</si>
  <si>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</si>
  <si>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</si>
  <si>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</si>
  <si>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</si>
  <si>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</si>
  <si>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</si>
  <si>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</si>
  <si>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</si>
  <si>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</si>
  <si>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</si>
  <si>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</si>
  <si>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</si>
  <si>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</si>
  <si>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</si>
  <si>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</si>
  <si>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</si>
  <si>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</si>
  <si>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</si>
  <si>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</si>
  <si>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</si>
  <si>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</si>
  <si>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</si>
  <si>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</si>
  <si>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</si>
  <si>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</si>
  <si>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</si>
  <si>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</si>
  <si>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</si>
  <si>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</si>
  <si>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</si>
  <si>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</si>
  <si>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</si>
  <si>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</si>
  <si>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</si>
  <si>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</si>
  <si>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</si>
  <si>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</si>
  <si>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</si>
  <si>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</si>
  <si>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</si>
  <si>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</si>
  <si>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</si>
  <si>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</si>
  <si>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</si>
  <si>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</si>
  <si>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</si>
  <si>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</si>
  <si>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</si>
  <si>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</si>
  <si>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</si>
  <si>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</si>
  <si>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</si>
  <si>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</si>
  <si>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</si>
  <si>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</si>
  <si>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</si>
  <si>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</si>
  <si>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</si>
  <si>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</si>
  <si>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</si>
  <si>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</si>
  <si>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</si>
  <si>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</si>
  <si>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</si>
  <si>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</si>
  <si>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</si>
  <si>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</si>
  <si>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</si>
  <si>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</si>
  <si>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</si>
  <si>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</si>
  <si>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</si>
  <si>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</si>
  <si>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</si>
  <si>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</si>
  <si>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</si>
  <si>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</si>
  <si>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</si>
  <si>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</si>
  <si>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</si>
  <si>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</si>
  <si>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</si>
  <si>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</si>
  <si>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</si>
  <si>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</si>
  <si>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</si>
  <si>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</si>
  <si>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</si>
  <si>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</si>
  <si>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</si>
  <si>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</si>
  <si>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</si>
  <si>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</si>
  <si>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</si>
  <si>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</si>
  <si>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</si>
  <si>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</si>
  <si>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</si>
  <si>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</si>
  <si>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</si>
  <si>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</si>
  <si>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</si>
  <si>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</si>
  <si>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</si>
  <si>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</si>
  <si>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</si>
  <si>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</si>
  <si>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</si>
  <si>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</si>
  <si>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</si>
  <si>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</si>
  <si>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</si>
  <si>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</si>
  <si>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</si>
  <si>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</si>
  <si>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</si>
  <si>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</si>
  <si>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</si>
  <si>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</si>
  <si>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</si>
  <si>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</si>
  <si>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</si>
  <si>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</si>
  <si>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</si>
  <si>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</si>
  <si>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</si>
  <si>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</si>
  <si>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</si>
  <si>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</si>
  <si>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</si>
  <si>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</si>
  <si>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</si>
  <si>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</si>
  <si>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</si>
  <si>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</si>
  <si>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</si>
  <si>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</si>
  <si>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</si>
  <si>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</si>
  <si>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</si>
  <si>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</si>
  <si>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</si>
  <si>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</si>
  <si>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</si>
  <si>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</si>
  <si>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</si>
  <si>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</si>
  <si>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</si>
  <si>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</si>
  <si>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</si>
  <si>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</si>
  <si>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</si>
  <si>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</si>
  <si>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</si>
  <si>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</si>
  <si>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</si>
  <si>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</si>
  <si>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</si>
  <si>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</si>
  <si>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</si>
  <si>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</si>
  <si>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</si>
  <si>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</si>
  <si>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</si>
  <si>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</si>
  <si>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</si>
  <si>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</si>
  <si>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</si>
  <si>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</si>
  <si>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</si>
  <si>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</si>
  <si>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</si>
  <si>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</si>
  <si>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</si>
  <si>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</si>
  <si>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</si>
  <si>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</si>
  <si>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</si>
  <si>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</si>
  <si>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</si>
  <si>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</si>
  <si>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</si>
  <si>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</si>
  <si>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</si>
  <si>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</si>
  <si>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</si>
  <si>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</si>
  <si>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</si>
  <si>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</si>
  <si>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</si>
  <si>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</si>
  <si>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</si>
  <si>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</si>
  <si>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</si>
  <si>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</si>
  <si>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</si>
  <si>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</si>
  <si>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</si>
  <si>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</si>
  <si>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</si>
  <si>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</si>
  <si>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</si>
  <si>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</si>
  <si>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</si>
  <si>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</si>
  <si>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</si>
  <si>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</si>
  <si>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</si>
  <si>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</si>
  <si>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</si>
  <si>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</si>
  <si>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</si>
  <si>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</si>
  <si>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</si>
  <si>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</si>
  <si>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</si>
  <si>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</si>
  <si>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</si>
  <si>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</si>
  <si>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</si>
  <si>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</si>
  <si>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</si>
  <si>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</si>
  <si>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</si>
  <si>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</si>
  <si>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</si>
  <si>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</si>
  <si>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</si>
  <si>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</si>
  <si>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</si>
  <si>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</si>
  <si>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</si>
  <si>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</si>
  <si>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</si>
  <si>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</si>
  <si>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</si>
  <si>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</si>
  <si>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</si>
  <si>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</si>
  <si>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</si>
  <si>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</si>
  <si>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</si>
  <si>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</si>
  <si>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</si>
  <si>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</si>
  <si>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</si>
  <si>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</si>
  <si>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</si>
  <si>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</si>
  <si>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</si>
  <si>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</si>
  <si>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</si>
  <si>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</si>
  <si>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</si>
  <si>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</si>
  <si>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</si>
  <si>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</si>
  <si>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</si>
  <si>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</si>
  <si>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</si>
  <si>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</si>
  <si>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</si>
  <si>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</si>
  <si>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</si>
  <si>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</si>
  <si>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</si>
  <si>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</si>
  <si>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</si>
  <si>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</si>
  <si>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</si>
  <si>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</si>
  <si>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</si>
  <si>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</si>
  <si>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</si>
  <si>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</si>
  <si>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</si>
  <si>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</si>
  <si>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</si>
  <si>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</si>
  <si>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</si>
  <si>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</si>
  <si>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</si>
  <si>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</si>
  <si>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</si>
  <si>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</si>
  <si>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</si>
  <si>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</si>
  <si>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</si>
  <si>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</si>
  <si>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</si>
  <si>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</si>
  <si>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</si>
  <si>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</si>
  <si>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</si>
  <si>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</si>
  <si>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</si>
  <si>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</si>
  <si>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</si>
  <si>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</si>
  <si>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</si>
  <si>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</si>
  <si>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</si>
  <si>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</si>
  <si>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</si>
  <si>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</si>
  <si>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</si>
  <si>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</si>
  <si>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</si>
  <si>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</si>
  <si>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</si>
  <si>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</si>
  <si>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</si>
  <si>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</si>
  <si>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</si>
  <si>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</si>
  <si>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</si>
  <si>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</si>
  <si>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</si>
  <si>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</si>
  <si>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</si>
  <si>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</si>
  <si>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</si>
  <si>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</si>
  <si>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</si>
  <si>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</si>
  <si>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</si>
  <si>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</si>
  <si>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</si>
  <si>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</si>
  <si>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</si>
  <si>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</si>
  <si>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</si>
  <si>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</si>
  <si>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</si>
  <si>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</si>
  <si>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</si>
  <si>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</si>
  <si>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</si>
  <si>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</si>
  <si>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</si>
  <si>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</si>
  <si>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</si>
  <si>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</si>
  <si>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</si>
  <si>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</si>
  <si>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</si>
  <si>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</si>
  <si>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</si>
  <si>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</si>
  <si>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</si>
  <si>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</si>
  <si>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</si>
  <si>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</si>
  <si>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</si>
  <si>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</si>
  <si>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</si>
  <si>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</si>
  <si>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</si>
  <si>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</si>
  <si>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</si>
  <si>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</si>
  <si>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</si>
  <si>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</si>
  <si>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</si>
  <si>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</si>
  <si>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</si>
  <si>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</si>
  <si>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</si>
  <si>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</si>
  <si>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</si>
  <si>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</si>
  <si>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</si>
  <si>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</si>
  <si>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</si>
  <si>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</si>
  <si>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</si>
  <si>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</si>
  <si>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</si>
  <si>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</si>
  <si>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</si>
  <si>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</si>
  <si>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</si>
  <si>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</si>
  <si>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</si>
  <si>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</si>
  <si>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</si>
  <si>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</si>
  <si>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</si>
  <si>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</si>
  <si>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</si>
  <si>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</si>
  <si>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</si>
  <si>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</si>
  <si>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</si>
  <si>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</si>
  <si>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</si>
  <si>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</si>
  <si>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</si>
  <si>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</si>
  <si>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</si>
  <si>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</si>
  <si>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</si>
  <si>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</si>
  <si>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</si>
  <si>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</si>
  <si>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</si>
  <si>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</si>
  <si>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</si>
  <si>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</si>
  <si>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</si>
  <si>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</si>
  <si>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</si>
  <si>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</si>
  <si>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</si>
  <si>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</si>
  <si>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</si>
  <si>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</si>
  <si>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</si>
  <si>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</si>
  <si>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</si>
  <si>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</si>
  <si>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</si>
  <si>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</si>
  <si>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</si>
  <si>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</si>
  <si>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</si>
  <si>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</si>
  <si>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</si>
  <si>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</si>
  <si>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</si>
  <si>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</si>
  <si>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</si>
  <si>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</si>
  <si>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</si>
  <si>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</si>
  <si>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</si>
  <si>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</si>
  <si>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</si>
  <si>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</si>
  <si>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</si>
  <si>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</si>
  <si>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</si>
  <si>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</si>
  <si>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</si>
  <si>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</si>
  <si>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</si>
  <si>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</si>
  <si>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</si>
  <si>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</si>
  <si>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</si>
  <si>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</si>
  <si>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</si>
  <si>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</si>
  <si>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</si>
  <si>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</si>
  <si>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</si>
  <si>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</si>
  <si>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</si>
  <si>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</si>
  <si>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</si>
  <si>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</si>
  <si>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</si>
  <si>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</si>
  <si>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</si>
  <si>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</si>
  <si>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</si>
  <si>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</si>
  <si>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</si>
  <si>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</si>
  <si>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</si>
  <si>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</si>
  <si>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</si>
  <si>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</si>
  <si>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</si>
  <si>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</si>
  <si>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</si>
  <si>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</si>
  <si>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</si>
  <si>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</si>
  <si>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</si>
  <si>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</si>
  <si>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</si>
  <si>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</si>
  <si>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</si>
  <si>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</si>
  <si>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</si>
  <si>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</si>
  <si>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</si>
  <si>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</si>
  <si>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</si>
  <si>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</si>
  <si>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</si>
  <si>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</si>
  <si>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</si>
  <si>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</si>
  <si>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</si>
  <si>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</si>
  <si>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</si>
  <si>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</si>
  <si>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</si>
  <si>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</si>
  <si>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</si>
  <si>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</si>
  <si>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</si>
  <si>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</si>
  <si>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</si>
  <si>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</si>
  <si>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</si>
  <si>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</si>
  <si>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</si>
  <si>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</si>
  <si>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</si>
  <si>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</si>
  <si>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</si>
  <si>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</si>
  <si>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</si>
  <si>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</si>
  <si>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</si>
  <si>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</si>
  <si>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</si>
  <si>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</si>
  <si>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</si>
  <si>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</si>
  <si>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</si>
  <si>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</si>
  <si>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</si>
  <si>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</si>
  <si>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</si>
  <si>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</si>
  <si>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</si>
  <si>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</si>
  <si>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</si>
  <si>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</si>
  <si>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</si>
  <si>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</si>
  <si>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</si>
  <si>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</si>
  <si>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</si>
  <si>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</si>
  <si>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</si>
  <si>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</si>
  <si>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</si>
  <si>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</si>
  <si>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</si>
  <si>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</si>
  <si>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</si>
  <si>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</si>
  <si>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</si>
  <si>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</si>
  <si>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</si>
  <si>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</si>
  <si>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</si>
  <si>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</si>
  <si>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</si>
  <si>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</si>
  <si>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</si>
  <si>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</si>
  <si>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</si>
  <si>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</si>
  <si>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</si>
  <si>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</si>
  <si>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</si>
  <si>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</si>
  <si>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</si>
  <si>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</si>
  <si>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</si>
  <si>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</si>
  <si>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</si>
  <si>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</si>
  <si>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</si>
  <si>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</si>
  <si>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</si>
  <si>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</si>
  <si>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</si>
  <si>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</si>
  <si>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</si>
  <si>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</si>
  <si>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</si>
  <si>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</si>
  <si>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</si>
  <si>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</si>
  <si>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</si>
  <si>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</si>
  <si>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</si>
  <si>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</si>
  <si>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</si>
  <si>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</si>
  <si>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</si>
  <si>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</si>
  <si>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</si>
  <si>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</si>
  <si>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</si>
  <si>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</si>
  <si>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</si>
  <si>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</si>
  <si>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</si>
  <si>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</si>
  <si>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</si>
  <si>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</si>
  <si>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</si>
  <si>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</si>
  <si>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</si>
  <si>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</si>
  <si>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</si>
  <si>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</si>
  <si>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</si>
  <si>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</si>
  <si>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</si>
  <si>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</si>
  <si>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</si>
  <si>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</si>
  <si>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</si>
  <si>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</si>
  <si>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</si>
  <si>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</si>
  <si>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</si>
  <si>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</si>
  <si>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</si>
  <si>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</si>
  <si>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</si>
  <si>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</si>
  <si>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</si>
  <si>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</si>
  <si>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</si>
  <si>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</si>
  <si>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</si>
  <si>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</si>
  <si>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</si>
  <si>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</si>
  <si>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</si>
  <si>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</si>
  <si>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</si>
  <si>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</si>
  <si>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</si>
  <si>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</si>
  <si>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</si>
  <si>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</si>
  <si>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</si>
  <si>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</si>
  <si>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</si>
  <si>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</si>
  <si>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</si>
  <si>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</si>
  <si>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</si>
  <si>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</si>
  <si>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</si>
  <si>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</si>
  <si>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</si>
  <si>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</si>
  <si>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</si>
  <si>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</si>
  <si>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</si>
  <si>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</si>
  <si>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</si>
  <si>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</si>
  <si>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</si>
  <si>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</si>
  <si>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</si>
  <si>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</si>
  <si>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</si>
  <si>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</si>
  <si>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</si>
  <si>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</si>
  <si>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</si>
  <si>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</si>
  <si>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</si>
  <si>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</si>
  <si>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</si>
  <si>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</si>
  <si>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</si>
  <si>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</si>
  <si>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</si>
  <si>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</si>
  <si>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</si>
  <si>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</si>
  <si>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</si>
  <si>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</si>
  <si>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</si>
  <si>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</si>
  <si>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</si>
  <si>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</si>
  <si>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</si>
  <si>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</si>
  <si>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</si>
  <si>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</si>
  <si>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</si>
  <si>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</si>
  <si>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</si>
  <si>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</si>
  <si>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</si>
  <si>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</si>
  <si>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</si>
  <si>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</si>
  <si>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</si>
  <si>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</si>
  <si>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</si>
  <si>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</si>
  <si>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</si>
  <si>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</si>
  <si>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</si>
  <si>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</si>
  <si>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</si>
  <si>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</si>
  <si>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</si>
  <si>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</si>
  <si>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</si>
  <si>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</si>
  <si>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</si>
  <si>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</si>
  <si>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</si>
  <si>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</si>
  <si>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</si>
  <si>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</si>
  <si>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</si>
  <si>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</si>
  <si>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</si>
  <si>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</si>
  <si>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</si>
  <si>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</si>
  <si>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</si>
  <si>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</si>
  <si>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</si>
  <si>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</si>
  <si>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</si>
  <si>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</si>
  <si>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</si>
  <si>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</si>
  <si>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</si>
  <si>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</si>
  <si>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</si>
  <si>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</si>
  <si>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</si>
  <si>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</si>
  <si>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</si>
  <si>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</si>
  <si>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</si>
  <si>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</si>
  <si>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</si>
  <si>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</si>
  <si>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</si>
  <si>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</si>
  <si>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</si>
  <si>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</si>
  <si>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</si>
  <si>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</si>
  <si>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</si>
  <si>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</si>
  <si>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</si>
  <si>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</si>
  <si>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</si>
  <si>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</si>
  <si>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</si>
  <si>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</si>
  <si>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</si>
  <si>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</si>
  <si>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</si>
  <si>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</si>
  <si>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</si>
  <si>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</si>
  <si>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</si>
  <si>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</si>
  <si>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</si>
  <si>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</si>
  <si>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</si>
  <si>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</si>
  <si>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</si>
  <si>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</si>
  <si>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</si>
  <si>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</si>
  <si>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</si>
  <si>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</si>
  <si>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</si>
  <si>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</si>
  <si>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</si>
  <si>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</si>
  <si>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</si>
  <si>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</si>
  <si>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</si>
  <si>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</si>
  <si>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</si>
  <si>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</si>
  <si>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</si>
  <si>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</si>
  <si>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</si>
  <si>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</si>
  <si>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</si>
  <si>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</si>
  <si>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</si>
  <si>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</si>
  <si>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</si>
  <si>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</si>
  <si>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</si>
  <si>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</si>
  <si>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</si>
  <si>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</si>
  <si>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</si>
  <si>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</si>
  <si>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</si>
  <si>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</si>
  <si>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</si>
  <si>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</si>
  <si>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</si>
  <si>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</si>
  <si>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</si>
  <si>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</si>
  <si>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</si>
  <si>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</si>
  <si>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</si>
  <si>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</si>
  <si>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</si>
  <si>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</si>
  <si>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</si>
  <si>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</si>
  <si>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</si>
  <si>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</si>
  <si>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</si>
  <si>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</si>
  <si>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</si>
  <si>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</si>
  <si>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</si>
  <si>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</si>
  <si>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</si>
  <si>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</si>
  <si>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</si>
  <si>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</si>
  <si>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</si>
  <si>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</si>
  <si>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</si>
  <si>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</si>
  <si>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</si>
  <si>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</si>
  <si>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</si>
  <si>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</si>
  <si>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</si>
  <si>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</si>
  <si>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</si>
  <si>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</si>
  <si>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</si>
  <si>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</si>
  <si>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</si>
  <si>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</si>
  <si>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</si>
  <si>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</si>
  <si>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</si>
  <si>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</si>
  <si>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</si>
  <si>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</si>
  <si>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</si>
  <si>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</si>
  <si>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</si>
  <si>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</si>
  <si>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</si>
  <si>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</si>
  <si>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</si>
  <si>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</si>
  <si>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</si>
  <si>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</si>
  <si>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</si>
  <si>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</si>
  <si>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</si>
  <si>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</si>
  <si>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</si>
  <si>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</si>
  <si>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</si>
  <si>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</si>
  <si>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</si>
  <si>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</si>
  <si>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</si>
  <si>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</si>
  <si>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</si>
  <si>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</si>
  <si>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</si>
  <si>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</si>
  <si>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</si>
  <si>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</si>
  <si>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</si>
  <si>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</si>
  <si>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</si>
  <si>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</si>
  <si>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</si>
  <si>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</si>
  <si>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</si>
  <si>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</si>
  <si>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</si>
  <si>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</si>
  <si>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</si>
  <si>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</si>
  <si>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</si>
  <si>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</si>
  <si>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</si>
  <si>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</si>
  <si>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</si>
  <si>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</si>
  <si>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</si>
  <si>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</si>
  <si>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</si>
  <si>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</si>
  <si>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</si>
  <si>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</si>
  <si>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</si>
  <si>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</si>
  <si>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</si>
  <si>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</si>
  <si>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</si>
  <si>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</si>
  <si>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</si>
  <si>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</si>
  <si>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</si>
  <si>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</si>
  <si>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</si>
  <si>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</si>
  <si>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</si>
  <si>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</si>
  <si>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</si>
  <si>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</si>
  <si>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</si>
  <si>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</si>
  <si>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</si>
  <si>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</si>
  <si>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</si>
  <si>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</si>
  <si>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</si>
  <si>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</si>
  <si>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</si>
  <si>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</si>
  <si>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</si>
  <si>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</si>
  <si>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</si>
  <si>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</si>
  <si>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</si>
  <si>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</si>
  <si>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</si>
  <si>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</si>
  <si>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</si>
  <si>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</si>
  <si>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</si>
  <si>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</si>
  <si>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</si>
  <si>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</si>
  <si>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</si>
  <si>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</si>
  <si>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</si>
  <si>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</si>
  <si>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</si>
  <si>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</si>
  <si>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</si>
  <si>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</si>
  <si>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</si>
  <si>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</si>
  <si>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</si>
  <si>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</si>
  <si>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</si>
  <si>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</si>
  <si>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</si>
  <si>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</si>
  <si>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</si>
  <si>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</si>
  <si>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</si>
  <si>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</si>
  <si>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</si>
  <si>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</si>
  <si>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</si>
  <si>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</si>
  <si>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</si>
  <si>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</si>
  <si>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</si>
  <si>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</si>
  <si>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</si>
  <si>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</si>
  <si>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</si>
  <si>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</si>
  <si>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</si>
  <si>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</si>
  <si>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</si>
  <si>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</si>
  <si>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</si>
  <si>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</si>
  <si>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</si>
  <si>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</si>
  <si>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</si>
  <si>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</si>
  <si>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</si>
  <si>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</si>
  <si>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</si>
  <si>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</si>
  <si>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</si>
  <si>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</si>
  <si>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</si>
  <si>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</si>
  <si>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</si>
  <si>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</si>
  <si>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</si>
  <si>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</si>
  <si>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</si>
  <si>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</si>
  <si>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</si>
  <si>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</si>
  <si>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</si>
  <si>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</si>
  <si>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</si>
  <si>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</si>
  <si>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</si>
  <si>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</si>
  <si>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</si>
  <si>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</si>
  <si>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</si>
  <si>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</si>
  <si>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</si>
  <si>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</si>
  <si>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</si>
  <si>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</si>
  <si>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</si>
  <si>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</si>
  <si>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</si>
  <si>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</si>
  <si>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</si>
  <si>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</si>
  <si>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</si>
  <si>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</si>
  <si>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</si>
  <si>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</si>
  <si>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</si>
  <si>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</si>
  <si>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</si>
  <si>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</si>
  <si>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</si>
  <si>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</si>
  <si>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</si>
  <si>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</si>
  <si>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</si>
  <si>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</si>
  <si>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</si>
  <si>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</si>
  <si>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</si>
  <si>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</si>
  <si>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</si>
  <si>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</si>
  <si>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</si>
  <si>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</si>
  <si>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</si>
  <si>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</si>
  <si>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</si>
  <si>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</si>
  <si>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</si>
  <si>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</si>
  <si>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</si>
  <si>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</si>
  <si>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</si>
  <si>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</si>
  <si>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</si>
  <si>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</si>
  <si>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</si>
  <si>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</si>
  <si>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</si>
  <si>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</si>
  <si>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</si>
  <si>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</si>
  <si>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</si>
  <si>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</si>
  <si>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</si>
  <si>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</si>
  <si>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</si>
  <si>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</si>
  <si>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</si>
  <si>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</si>
  <si>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</si>
  <si>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</si>
  <si>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</si>
  <si>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</si>
  <si>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</si>
  <si>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</si>
  <si>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</si>
  <si>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</si>
  <si>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</si>
  <si>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</si>
  <si>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</si>
  <si>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</si>
  <si>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</si>
  <si>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</si>
  <si>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</si>
  <si>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</si>
  <si>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</si>
  <si>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</si>
  <si>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</si>
  <si>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</si>
  <si>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</si>
  <si>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</si>
  <si>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</si>
  <si>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</si>
  <si>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</si>
  <si>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</si>
  <si>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</si>
  <si>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</si>
  <si>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</si>
  <si>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</si>
  <si>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</si>
  <si>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</si>
  <si>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</si>
  <si>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</si>
  <si>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</si>
  <si>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</si>
  <si>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</si>
  <si>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</si>
  <si>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</si>
  <si>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</si>
  <si>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</si>
  <si>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</si>
  <si>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</si>
  <si>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</si>
  <si>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</si>
  <si>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</si>
  <si>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</si>
  <si>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</si>
  <si>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</si>
  <si>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</si>
  <si>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</si>
  <si>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</si>
  <si>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</si>
  <si>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</si>
  <si>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</si>
  <si>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</si>
  <si>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</si>
  <si>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</si>
  <si>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</si>
  <si>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</si>
  <si>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</si>
  <si>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</si>
  <si>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</si>
  <si>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</si>
  <si>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</si>
  <si>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</si>
  <si>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</si>
  <si>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</si>
  <si>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</si>
  <si>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</si>
  <si>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</si>
  <si>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</si>
  <si>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</si>
  <si>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</si>
  <si>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</si>
  <si>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</si>
  <si>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</si>
  <si>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</si>
  <si>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</si>
  <si>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</si>
  <si>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</si>
  <si>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</si>
  <si>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</si>
  <si>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</si>
  <si>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</si>
  <si>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</si>
  <si>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</si>
  <si>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</si>
  <si>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</si>
  <si>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</si>
  <si>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</si>
  <si>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</si>
  <si>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</si>
  <si>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</si>
  <si>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</si>
  <si>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</si>
  <si>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</si>
  <si>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</si>
  <si>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</si>
  <si>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</si>
  <si>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</si>
  <si>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</si>
  <si>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</si>
  <si>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</si>
  <si>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</si>
  <si>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</si>
  <si>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</si>
  <si>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</si>
  <si>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</si>
  <si>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</si>
  <si>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</si>
  <si>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</si>
  <si>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</si>
  <si>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</si>
  <si>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</si>
  <si>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</si>
  <si>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</si>
  <si>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</si>
  <si>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</si>
  <si>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</si>
  <si>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</si>
  <si>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</si>
  <si>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</si>
  <si>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</si>
  <si>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</si>
  <si>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</si>
  <si>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</si>
  <si>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</si>
  <si>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</si>
  <si>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</si>
  <si>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</si>
  <si>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</si>
  <si>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</si>
  <si>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</si>
  <si>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</si>
  <si>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</si>
  <si>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</si>
  <si>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</si>
  <si>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</si>
  <si>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</si>
  <si>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</si>
  <si>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</si>
  <si>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</si>
  <si>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</si>
  <si>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</si>
  <si>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</si>
  <si>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</si>
  <si>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</si>
  <si>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</si>
  <si>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</si>
  <si>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</si>
  <si>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</si>
  <si>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</si>
  <si>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</si>
  <si>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</si>
  <si>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</si>
  <si>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</si>
  <si>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</si>
  <si>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</si>
  <si>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</si>
  <si>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</si>
  <si>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</si>
  <si>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</si>
  <si>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</si>
  <si>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</si>
  <si>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</si>
  <si>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</si>
  <si>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</si>
  <si>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</si>
  <si>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</si>
  <si>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</si>
  <si>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</si>
  <si>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</si>
  <si>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</si>
  <si>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</si>
  <si>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</si>
  <si>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</si>
  <si>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</si>
  <si>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</si>
  <si>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</si>
  <si>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</si>
  <si>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</si>
  <si>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</si>
  <si>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</si>
  <si>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</si>
  <si>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</si>
  <si>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</si>
  <si>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</si>
  <si>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</si>
  <si>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</si>
  <si>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</si>
  <si>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</si>
  <si>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</si>
  <si>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</si>
  <si>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</si>
  <si>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</si>
  <si>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</si>
  <si>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</si>
  <si>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</si>
  <si>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</si>
  <si>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</si>
  <si>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</si>
  <si>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</si>
  <si>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</si>
  <si>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</si>
  <si>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</si>
  <si>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</si>
  <si>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</si>
  <si>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</si>
  <si>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</si>
  <si>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</si>
  <si>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</si>
  <si>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</si>
  <si>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</si>
  <si>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</si>
  <si>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</si>
  <si>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</si>
  <si>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</si>
  <si>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</si>
  <si>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</si>
  <si>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</si>
  <si>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</si>
  <si>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</si>
  <si>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</si>
  <si>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</si>
  <si>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</si>
  <si>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</si>
  <si>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</si>
  <si>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</si>
  <si>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</si>
  <si>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</si>
  <si>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</si>
  <si>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</si>
  <si>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</si>
  <si>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</si>
  <si>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</si>
  <si>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</si>
  <si>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</si>
  <si>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</si>
  <si>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</si>
  <si>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</si>
  <si>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</si>
  <si>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</si>
  <si>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</si>
  <si>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</si>
  <si>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</si>
  <si>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</si>
  <si>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</si>
  <si>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</si>
  <si>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</si>
  <si>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</si>
  <si>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</si>
  <si>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</si>
  <si>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</si>
  <si>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</si>
  <si>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</si>
  <si>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</si>
  <si>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</si>
  <si>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</si>
  <si>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</si>
  <si>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</si>
  <si>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</si>
  <si>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</si>
  <si>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</si>
  <si>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</si>
  <si>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</si>
  <si>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</si>
  <si>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</si>
  <si>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</si>
  <si>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</si>
  <si>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</si>
  <si>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</si>
  <si>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</si>
  <si>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</si>
  <si>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</si>
  <si>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</si>
  <si>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</si>
  <si>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</si>
  <si>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</si>
  <si>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</si>
  <si>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</si>
  <si>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</si>
  <si>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</si>
  <si>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</si>
  <si>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</si>
  <si>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</si>
  <si>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</si>
  <si>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</si>
  <si>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</si>
  <si>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</si>
  <si>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</si>
  <si>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</si>
  <si>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</si>
  <si>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</si>
  <si>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</si>
  <si>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</si>
  <si>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</si>
  <si>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</si>
  <si>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</si>
  <si>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</si>
  <si>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</si>
  <si>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</si>
  <si>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</si>
  <si>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</si>
  <si>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</si>
  <si>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</si>
  <si>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</si>
  <si>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</si>
  <si>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</si>
  <si>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</si>
  <si>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</si>
  <si>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</si>
  <si>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</si>
  <si>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</si>
  <si>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</si>
  <si>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</si>
  <si>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</si>
  <si>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</si>
  <si>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</si>
  <si>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</si>
  <si>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</si>
  <si>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</si>
  <si>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</si>
  <si>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</si>
  <si>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</si>
  <si>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</si>
  <si>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</si>
  <si>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</si>
  <si>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</si>
  <si>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</si>
  <si>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</si>
  <si>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</si>
  <si>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</si>
  <si>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</si>
  <si>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</si>
  <si>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</si>
  <si>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</si>
  <si>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</si>
  <si>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</si>
  <si>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</si>
  <si>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</si>
  <si>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</si>
  <si>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</si>
  <si>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</si>
  <si>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</si>
  <si>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</si>
  <si>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</si>
  <si>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</si>
  <si>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</si>
  <si>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</si>
  <si>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</si>
  <si>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</si>
  <si>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</si>
  <si>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</si>
  <si>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</si>
  <si>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</si>
  <si>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</si>
  <si>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</si>
  <si>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</si>
  <si>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</si>
  <si>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</si>
  <si>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</si>
  <si>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</si>
  <si>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</si>
  <si>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</si>
  <si>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</si>
  <si>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</si>
  <si>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</si>
  <si>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</si>
  <si>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</si>
  <si>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</si>
  <si>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</si>
  <si>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</si>
  <si>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</si>
  <si>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</si>
  <si>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</si>
  <si>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</si>
  <si>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</si>
  <si>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</si>
  <si>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</si>
  <si>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</si>
  <si>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</si>
  <si>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</si>
  <si>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</si>
  <si>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</si>
  <si>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</si>
  <si>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</si>
  <si>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</si>
  <si>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</si>
  <si>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</si>
  <si>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</si>
  <si>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</si>
  <si>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</si>
  <si>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</si>
  <si>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</si>
  <si>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</si>
  <si>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</si>
  <si>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</si>
  <si>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</si>
  <si>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</si>
  <si>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</si>
  <si>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</si>
  <si>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</si>
  <si>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</si>
  <si>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</si>
  <si>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</si>
  <si>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</si>
  <si>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</si>
  <si>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</si>
  <si>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</si>
  <si>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</si>
  <si>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</si>
  <si>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</si>
  <si>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</si>
  <si>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</si>
  <si>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</si>
  <si>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</si>
  <si>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</si>
  <si>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</si>
  <si>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</si>
  <si>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</si>
  <si>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</si>
  <si>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</si>
  <si>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</si>
  <si>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</si>
  <si>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</si>
  <si>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</si>
  <si>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</si>
  <si>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</si>
  <si>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</si>
  <si>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</si>
  <si>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</si>
  <si>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</si>
  <si>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</si>
  <si>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</si>
  <si>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</si>
  <si>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</si>
  <si>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</si>
  <si>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</si>
  <si>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</si>
  <si>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</si>
  <si>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</si>
  <si>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</si>
  <si>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</si>
  <si>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</si>
  <si>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</si>
  <si>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</si>
  <si>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</si>
  <si>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</si>
  <si>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</si>
  <si>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</si>
  <si>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</si>
  <si>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</si>
  <si>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</si>
  <si>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</si>
  <si>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</si>
  <si>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</si>
  <si>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</si>
  <si>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</si>
  <si>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</si>
  <si>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</si>
  <si>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</si>
  <si>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</si>
  <si>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</si>
  <si>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</si>
  <si>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</si>
  <si>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</si>
  <si>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</si>
  <si>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</si>
  <si>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</si>
  <si>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</si>
  <si>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</si>
  <si>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</si>
  <si>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</si>
  <si>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</si>
  <si>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</si>
  <si>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</si>
  <si>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</si>
  <si>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</si>
  <si>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</si>
  <si>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</si>
  <si>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</si>
  <si>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</si>
  <si>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</si>
  <si>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</si>
  <si>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</si>
  <si>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</si>
  <si>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</si>
  <si>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</si>
  <si>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</si>
  <si>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</si>
  <si>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</si>
  <si>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</si>
  <si>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</si>
  <si>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</si>
  <si>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</si>
  <si>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</si>
  <si>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</si>
  <si>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</si>
  <si>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</si>
  <si>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</si>
  <si>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</si>
  <si>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</si>
  <si>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</si>
  <si>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</si>
  <si>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</si>
  <si>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</si>
  <si>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</si>
  <si>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</si>
  <si>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</si>
  <si>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</si>
  <si>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</si>
  <si>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</si>
  <si>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</si>
  <si>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</si>
  <si>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</si>
  <si>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</si>
  <si>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</si>
  <si>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</si>
  <si>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</si>
  <si>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</si>
  <si>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</si>
  <si>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</si>
  <si>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</si>
  <si>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</si>
  <si>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</si>
  <si>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</si>
  <si>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</si>
  <si>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</si>
  <si>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</si>
  <si>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</si>
  <si>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</si>
  <si>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</si>
  <si>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</si>
  <si>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</si>
  <si>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</si>
  <si>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</si>
  <si>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</si>
  <si>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</si>
  <si>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</si>
  <si>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</si>
  <si>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</si>
  <si>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</si>
  <si>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</si>
  <si>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</si>
  <si>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</si>
  <si>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</si>
  <si>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</si>
  <si>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</si>
  <si>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</si>
  <si>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</si>
  <si>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</si>
  <si>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</si>
  <si>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</si>
  <si>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</si>
  <si>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</si>
  <si>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</si>
  <si>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</si>
  <si>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</si>
  <si>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</si>
  <si>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</si>
  <si>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</si>
  <si>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</si>
  <si>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</si>
  <si>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</si>
  <si>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</si>
  <si>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</si>
  <si>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</si>
  <si>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</si>
  <si>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</si>
  <si>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</si>
  <si>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</si>
  <si>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</si>
  <si>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</si>
  <si>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</si>
  <si>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</si>
  <si>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</si>
  <si>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</si>
  <si>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</si>
  <si>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</si>
  <si>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</si>
  <si>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</si>
  <si>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</si>
  <si>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</si>
  <si>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</si>
  <si>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</si>
  <si>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</si>
  <si>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</si>
  <si>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</si>
  <si>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</si>
  <si>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</si>
  <si>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</si>
  <si>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</si>
  <si>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</si>
  <si>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</si>
  <si>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</si>
  <si>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</si>
  <si>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</si>
  <si>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</si>
  <si>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</si>
  <si>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</si>
  <si>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</si>
  <si>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</si>
  <si>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</si>
  <si>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</si>
  <si>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</si>
  <si>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</si>
  <si>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</si>
  <si>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</si>
  <si>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</si>
  <si>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</si>
  <si>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</si>
  <si>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</si>
  <si>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</si>
  <si>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</si>
  <si>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</si>
  <si>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</si>
  <si>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</si>
  <si>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</si>
  <si>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</si>
  <si>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</si>
  <si>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</si>
  <si>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</si>
  <si>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</si>
  <si>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</si>
  <si>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</si>
  <si>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</si>
  <si>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</si>
  <si>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</si>
  <si>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</si>
  <si>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</si>
  <si>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</si>
  <si>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</si>
  <si>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</si>
  <si>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</si>
  <si>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</si>
  <si>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</si>
  <si>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</si>
  <si>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</si>
  <si>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</si>
  <si>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</si>
  <si>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</si>
  <si>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</si>
  <si>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</si>
  <si>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</si>
  <si>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</si>
  <si>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</si>
  <si>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</si>
  <si>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</si>
  <si>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</si>
  <si>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</si>
  <si>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</si>
  <si>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</si>
  <si>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</si>
  <si>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</si>
  <si>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</si>
  <si>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</si>
  <si>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</si>
  <si>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</si>
  <si>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</si>
  <si>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</si>
  <si>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</si>
  <si>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</si>
  <si>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</si>
  <si>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</si>
  <si>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</si>
  <si>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</si>
  <si>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</si>
  <si>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</si>
  <si>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</si>
  <si>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</si>
  <si>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</si>
  <si>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</si>
  <si>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</si>
  <si>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</si>
  <si>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</si>
  <si>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</si>
  <si>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</si>
  <si>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</si>
  <si>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</si>
  <si>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</si>
  <si>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</si>
  <si>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</si>
  <si>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</si>
  <si>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</si>
  <si>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</si>
  <si>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</si>
  <si>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</si>
  <si>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</si>
  <si>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</si>
  <si>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</si>
  <si>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</si>
  <si>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</si>
  <si>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</si>
  <si>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</si>
  <si>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</si>
  <si>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</si>
  <si>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</si>
  <si>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</si>
  <si>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</si>
  <si>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</si>
  <si>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</si>
  <si>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</si>
  <si>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</si>
  <si>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</si>
  <si>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</si>
  <si>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</si>
  <si>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</si>
  <si>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</si>
  <si>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</si>
  <si>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</si>
  <si>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</si>
  <si>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</si>
  <si>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</si>
  <si>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</si>
  <si>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</si>
  <si>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</si>
  <si>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</si>
  <si>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</si>
  <si>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</si>
  <si>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</si>
  <si>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</si>
  <si>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</si>
  <si>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</si>
  <si>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</si>
  <si>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</si>
  <si>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</si>
  <si>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</si>
  <si>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</si>
  <si>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</si>
  <si>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</si>
  <si>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</si>
  <si>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</si>
  <si>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</si>
  <si>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</si>
  <si>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</si>
  <si>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</si>
  <si>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</si>
  <si>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</si>
  <si>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</si>
  <si>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</si>
  <si>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</si>
  <si>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</si>
  <si>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</si>
  <si>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</si>
  <si>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</si>
  <si>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</si>
  <si>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</si>
  <si>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</si>
  <si>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</si>
  <si>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</si>
  <si>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</si>
  <si>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</si>
  <si>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</si>
  <si>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</si>
  <si>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</si>
  <si>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</si>
  <si>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</si>
  <si>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</si>
  <si>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</si>
  <si>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</si>
  <si>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</si>
  <si>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</si>
  <si>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</si>
  <si>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</si>
  <si>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</si>
  <si>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</si>
  <si>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</si>
  <si>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</si>
  <si>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</si>
  <si>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</si>
  <si>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</si>
  <si>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</si>
  <si>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</si>
  <si>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</si>
  <si>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</si>
  <si>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</si>
  <si>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</si>
  <si>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</si>
  <si>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</si>
  <si>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</si>
  <si>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</si>
  <si>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</si>
  <si>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</si>
  <si>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</si>
  <si>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</si>
  <si>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</si>
  <si>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</si>
  <si>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</si>
  <si>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</si>
  <si>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</si>
  <si>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</si>
  <si>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</si>
  <si>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</si>
  <si>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</si>
  <si>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</si>
  <si>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</si>
  <si>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</si>
  <si>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</si>
  <si>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</si>
  <si>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</si>
  <si>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</si>
  <si>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</si>
  <si>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</si>
  <si>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</si>
  <si>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</si>
  <si>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</si>
  <si>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</si>
  <si>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</si>
  <si>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</si>
  <si>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</si>
  <si>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</si>
  <si>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</si>
  <si>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</si>
  <si>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</si>
  <si>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</si>
  <si>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</si>
  <si>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</si>
  <si>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</si>
  <si>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</si>
  <si>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</si>
  <si>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</si>
  <si>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</si>
  <si>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</si>
  <si>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</si>
  <si>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</si>
  <si>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</si>
  <si>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</si>
  <si>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</si>
  <si>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</si>
  <si>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</si>
  <si>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</si>
  <si>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</si>
  <si>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</si>
  <si>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</si>
  <si>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</si>
  <si>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</si>
  <si>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</si>
  <si>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</si>
  <si>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</si>
  <si>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</si>
  <si>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</si>
  <si>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</si>
  <si>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</si>
  <si>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</si>
  <si>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</si>
  <si>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</si>
  <si>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</si>
  <si>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</si>
  <si>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</si>
  <si>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</si>
  <si>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</si>
  <si>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</si>
  <si>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</si>
  <si>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</si>
  <si>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</si>
  <si>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</si>
  <si>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</si>
  <si>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</si>
  <si>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</si>
  <si>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</si>
  <si>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</si>
  <si>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</si>
  <si>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</si>
  <si>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</si>
  <si>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</si>
  <si>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</si>
  <si>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</si>
  <si>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</si>
  <si>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</si>
  <si>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</si>
  <si>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</si>
  <si>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</si>
  <si>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</si>
  <si>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</si>
  <si>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</si>
  <si>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</si>
  <si>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</si>
  <si>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</si>
  <si>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</si>
  <si>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</si>
  <si>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</si>
  <si>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</si>
  <si>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</si>
  <si>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</si>
  <si>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</si>
  <si>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</si>
  <si>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</si>
  <si>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</si>
  <si>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</si>
  <si>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</si>
  <si>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</si>
  <si>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</si>
  <si>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</si>
  <si>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</si>
  <si>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</si>
  <si>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</si>
  <si>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</si>
  <si>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</si>
  <si>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</si>
  <si>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</si>
  <si>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</si>
  <si>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</si>
  <si>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</si>
  <si>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</si>
  <si>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</si>
  <si>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</si>
  <si>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</si>
  <si>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</si>
  <si>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</si>
  <si>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</si>
  <si>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</si>
  <si>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</si>
  <si>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</si>
  <si>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</si>
  <si>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</si>
  <si>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</si>
  <si>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</si>
  <si>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</si>
  <si>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</si>
  <si>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</si>
  <si>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</si>
  <si>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</si>
  <si>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</si>
  <si>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</si>
  <si>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</si>
  <si>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</si>
  <si>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</si>
  <si>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</si>
  <si>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</si>
  <si>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</si>
  <si>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</si>
  <si>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</si>
  <si>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</si>
  <si>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</si>
  <si>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</si>
  <si>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</si>
  <si>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</si>
  <si>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</si>
  <si>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</si>
  <si>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</si>
  <si>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</si>
  <si>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</si>
  <si>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</si>
  <si>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</si>
  <si>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</si>
  <si>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</si>
  <si>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</si>
  <si>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</si>
  <si>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</si>
  <si>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</si>
  <si>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</si>
  <si>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</si>
  <si>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</si>
  <si>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</si>
  <si>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</si>
  <si>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</si>
  <si>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</si>
  <si>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</si>
  <si>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</si>
  <si>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</si>
  <si>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</si>
  <si>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</si>
  <si>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</si>
  <si>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</si>
  <si>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</si>
  <si>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</si>
  <si>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</si>
  <si>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</si>
  <si>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</si>
  <si>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</si>
  <si>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</si>
  <si>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</si>
  <si>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</si>
  <si>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</si>
  <si>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</si>
  <si>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</si>
  <si>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</si>
  <si>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</si>
  <si>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</si>
  <si>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</si>
  <si>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</si>
  <si>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</si>
  <si>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</si>
  <si>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</si>
  <si>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</si>
  <si>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</si>
  <si>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</si>
  <si>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</si>
  <si>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</si>
  <si>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</si>
  <si>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</si>
  <si>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</si>
  <si>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</si>
  <si>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</si>
  <si>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</si>
  <si>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</si>
  <si>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</si>
  <si>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</si>
  <si>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</si>
  <si>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</si>
  <si>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</si>
  <si>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</si>
  <si>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</si>
  <si>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</si>
  <si>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</si>
  <si>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</si>
  <si>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</si>
  <si>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</si>
  <si>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</si>
  <si>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</si>
  <si>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</si>
  <si>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</si>
  <si>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</si>
  <si>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</si>
  <si>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</si>
  <si>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</si>
  <si>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</si>
  <si>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</si>
  <si>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</si>
  <si>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</si>
  <si>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</si>
  <si>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</si>
  <si>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</si>
  <si>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</si>
  <si>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</si>
  <si>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</si>
  <si>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</si>
  <si>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</si>
  <si>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</si>
  <si>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</si>
  <si>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</si>
  <si>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</si>
  <si>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</si>
  <si>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</si>
  <si>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</si>
  <si>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</si>
  <si>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</si>
  <si>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</si>
  <si>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</si>
  <si>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</si>
  <si>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</si>
  <si>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</si>
  <si>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</si>
  <si>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</si>
  <si>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</si>
  <si>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</si>
  <si>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</si>
  <si>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</si>
  <si>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</si>
  <si>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</si>
  <si>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</si>
  <si>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</si>
  <si>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</si>
  <si>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</si>
  <si>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</si>
  <si>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</si>
  <si>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</si>
  <si>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</si>
  <si>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</si>
  <si>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</si>
  <si>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</si>
  <si>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</si>
  <si>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</si>
  <si>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</si>
  <si>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</si>
  <si>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</si>
  <si>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</si>
  <si>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</si>
  <si>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</si>
  <si>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</si>
  <si>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</si>
  <si>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</si>
  <si>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</si>
  <si>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</si>
  <si>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</si>
  <si>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</si>
  <si>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</si>
  <si>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</si>
  <si>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</si>
  <si>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</si>
  <si>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</si>
  <si>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</si>
  <si>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</si>
  <si>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</si>
  <si>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</si>
  <si>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</si>
  <si>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</si>
  <si>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</si>
  <si>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</si>
  <si>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</si>
  <si>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</si>
  <si>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</si>
  <si>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</si>
  <si>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</si>
  <si>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</si>
  <si>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</si>
  <si>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</si>
  <si>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</si>
  <si>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</si>
  <si>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</si>
  <si>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</si>
  <si>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</si>
  <si>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</si>
  <si>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</si>
  <si>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</si>
  <si>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</si>
  <si>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</si>
  <si>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</si>
  <si>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</si>
  <si>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</si>
  <si>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</si>
  <si>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</si>
  <si>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</si>
  <si>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</si>
  <si>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</si>
  <si>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</si>
  <si>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</si>
  <si>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</si>
  <si>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</si>
  <si>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</si>
  <si>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</si>
  <si>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</si>
  <si>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</si>
  <si>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</si>
  <si>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</si>
  <si>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</si>
  <si>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</si>
  <si>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</si>
  <si>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</si>
  <si>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</si>
  <si>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</si>
  <si>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</si>
  <si>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</si>
  <si>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</si>
  <si>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</si>
  <si>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</si>
  <si>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</si>
  <si>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</si>
  <si>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</si>
  <si>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</si>
  <si>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</si>
  <si>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</si>
  <si>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</si>
  <si>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</si>
  <si>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</si>
  <si>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</si>
  <si>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</si>
  <si>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</si>
  <si>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</si>
  <si>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</si>
  <si>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</si>
  <si>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</si>
  <si>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</si>
  <si>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</si>
  <si>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</si>
  <si>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</si>
  <si>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</si>
  <si>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</si>
  <si>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</si>
  <si>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</si>
  <si>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</si>
  <si>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</si>
  <si>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</si>
  <si>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</si>
  <si>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</si>
  <si>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</si>
  <si>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</si>
  <si>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</si>
  <si>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</si>
  <si>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</si>
  <si>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</si>
  <si>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</si>
  <si>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</si>
  <si>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</si>
  <si>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</si>
  <si>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</si>
  <si>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</si>
  <si>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</si>
  <si>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</si>
  <si>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</si>
  <si>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</si>
  <si>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</si>
  <si>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</si>
  <si>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</si>
  <si>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</si>
  <si>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</si>
  <si>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</si>
  <si>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</si>
  <si>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</si>
  <si>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</si>
  <si>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</si>
  <si>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</si>
  <si>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</si>
  <si>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</si>
  <si>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</si>
  <si>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</si>
  <si>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</si>
  <si>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</si>
  <si>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</si>
  <si>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</si>
  <si>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</si>
  <si>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</si>
  <si>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</si>
  <si>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</si>
  <si>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</si>
  <si>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</si>
  <si>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</si>
  <si>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</si>
  <si>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</si>
  <si>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</si>
  <si>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</si>
  <si>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</si>
  <si>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</si>
  <si>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</si>
  <si>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</si>
  <si>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</si>
  <si>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</si>
  <si>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</si>
  <si>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</si>
  <si>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</si>
  <si>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</si>
  <si>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</si>
  <si>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</si>
  <si>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</si>
  <si>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</si>
  <si>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</si>
  <si>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</si>
  <si>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</si>
  <si>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</si>
  <si>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</si>
  <si>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</si>
  <si>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</si>
  <si>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</si>
  <si>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</si>
  <si>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</si>
  <si>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</si>
  <si>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</si>
  <si>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</si>
  <si>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</si>
  <si>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</si>
  <si>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</si>
  <si>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</si>
  <si>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</si>
  <si>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</si>
  <si>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</si>
  <si>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</si>
  <si>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</si>
  <si>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</si>
  <si>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</si>
  <si>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</si>
  <si>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</si>
  <si>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</si>
  <si>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</si>
  <si>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</si>
  <si>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</si>
  <si>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</si>
  <si>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</si>
  <si>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</si>
  <si>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</si>
  <si>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</si>
  <si>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</si>
  <si>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</si>
  <si>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</si>
  <si>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</si>
  <si>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</si>
  <si>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</si>
  <si>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</si>
  <si>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</si>
  <si>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</si>
  <si>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</si>
  <si>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</si>
  <si>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</si>
  <si>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</si>
  <si>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</si>
  <si>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</si>
  <si>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</si>
  <si>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</si>
  <si>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</si>
  <si>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</si>
  <si>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</si>
  <si>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</si>
  <si>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</si>
  <si>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</si>
  <si>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</si>
  <si>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</si>
  <si>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</si>
  <si>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</si>
  <si>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</si>
  <si>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</si>
  <si>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</si>
  <si>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</si>
  <si>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</si>
  <si>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</si>
  <si>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</si>
  <si>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</si>
  <si>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</si>
  <si>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</si>
  <si>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</si>
  <si>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</si>
  <si>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</si>
  <si>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</si>
  <si>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</si>
  <si>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</si>
  <si>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</si>
  <si>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</si>
  <si>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</si>
  <si>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</si>
  <si>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</si>
  <si>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</si>
  <si>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</si>
  <si>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</si>
  <si>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</si>
  <si>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</si>
  <si>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</si>
  <si>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</si>
  <si>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</si>
  <si>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</si>
  <si>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</si>
  <si>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</si>
  <si>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</si>
  <si>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</si>
  <si>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</si>
  <si>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</si>
  <si>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</si>
  <si>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</si>
  <si>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</si>
  <si>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</si>
  <si>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</si>
  <si>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</si>
  <si>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</si>
  <si>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</si>
  <si>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</si>
  <si>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</si>
  <si>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</si>
  <si>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</si>
  <si>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</si>
  <si>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</si>
  <si>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</si>
  <si>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</si>
  <si>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</si>
  <si>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</si>
  <si>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</si>
  <si>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</si>
  <si>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</si>
  <si>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</si>
  <si>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</si>
  <si>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</si>
  <si>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</si>
  <si>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</si>
  <si>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</si>
  <si>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</si>
  <si>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</si>
  <si>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</si>
  <si>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</si>
  <si>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</si>
  <si>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</si>
  <si>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</si>
  <si>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</si>
  <si>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</si>
  <si>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</si>
  <si>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</si>
  <si>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</si>
  <si>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</si>
  <si>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</si>
  <si>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</si>
  <si>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</si>
  <si>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</si>
  <si>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</si>
  <si>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</si>
  <si>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</si>
  <si>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</si>
  <si>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</si>
  <si>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</si>
  <si>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</si>
  <si>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</si>
  <si>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</si>
  <si>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</si>
  <si>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</si>
  <si>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</si>
  <si>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</si>
  <si>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</si>
  <si>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</si>
  <si>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</si>
  <si>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</si>
  <si>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</si>
  <si>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</si>
  <si>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</si>
  <si>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</si>
  <si>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</si>
  <si>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</si>
  <si>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</si>
  <si>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</si>
  <si>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</si>
  <si>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</si>
  <si>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</si>
  <si>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</si>
  <si>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</si>
  <si>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</si>
  <si>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</si>
  <si>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</si>
  <si>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</si>
  <si>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</si>
  <si>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</si>
  <si>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</si>
  <si>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</si>
  <si>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</si>
  <si>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</si>
  <si>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</si>
  <si>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</si>
  <si>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</si>
  <si>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</si>
  <si>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</si>
  <si>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</si>
  <si>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</si>
  <si>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</si>
  <si>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</si>
  <si>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</si>
  <si>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</si>
  <si>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</si>
  <si>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</si>
  <si>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</si>
  <si>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</si>
  <si>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</si>
  <si>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</si>
  <si>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</si>
  <si>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</si>
  <si>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</si>
  <si>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</si>
  <si>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</si>
  <si>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</si>
  <si>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</si>
  <si>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</si>
  <si>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</si>
  <si>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</si>
  <si>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</si>
  <si>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</si>
  <si>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</si>
  <si>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</si>
  <si>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</si>
  <si>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</si>
  <si>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</si>
  <si>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</si>
  <si>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</si>
  <si>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</si>
  <si>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</si>
  <si>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</si>
  <si>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</si>
  <si>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</si>
  <si>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</si>
  <si>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</si>
  <si>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</si>
  <si>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</si>
  <si>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</si>
  <si>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</si>
  <si>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</si>
  <si>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</si>
  <si>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</si>
  <si>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</si>
  <si>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</si>
  <si>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</si>
  <si>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</si>
  <si>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</si>
  <si>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</si>
  <si>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</si>
  <si>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</si>
  <si>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</si>
  <si>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</si>
  <si>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</si>
  <si>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</si>
  <si>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</si>
  <si>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</si>
  <si>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</si>
  <si>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</si>
  <si>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</si>
  <si>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</si>
  <si>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</si>
  <si>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</si>
  <si>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</si>
  <si>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</si>
  <si>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</si>
  <si>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</si>
  <si>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</si>
  <si>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</si>
  <si>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</si>
  <si>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</si>
  <si>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</si>
  <si>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</si>
  <si>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</si>
  <si>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</si>
  <si>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</si>
  <si>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</si>
  <si>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</si>
  <si>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</si>
  <si>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</si>
  <si>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</si>
  <si>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</si>
  <si>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</si>
  <si>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</si>
  <si>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</si>
  <si>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</si>
  <si>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</si>
  <si>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</si>
  <si>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</si>
  <si>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</si>
  <si>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</si>
  <si>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</si>
  <si>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</si>
  <si>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</si>
  <si>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</si>
  <si>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</si>
  <si>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</si>
  <si>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</si>
  <si>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</si>
  <si>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</si>
  <si>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</si>
  <si>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</si>
  <si>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</si>
  <si>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</si>
  <si>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</si>
  <si>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</si>
  <si>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</si>
  <si>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</si>
  <si>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</si>
  <si>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</si>
  <si>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</si>
  <si>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</si>
  <si>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</si>
  <si>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</si>
  <si>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</si>
  <si>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</si>
  <si>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</si>
  <si>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</si>
  <si>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</si>
  <si>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</si>
  <si>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</si>
  <si>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</si>
  <si>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</si>
  <si>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</si>
  <si>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</si>
  <si>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</si>
  <si>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</si>
  <si>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</si>
  <si>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</si>
  <si>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</si>
  <si>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</si>
  <si>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</si>
  <si>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</si>
  <si>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</si>
  <si>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</si>
  <si>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</si>
  <si>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</si>
  <si>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</si>
  <si>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</si>
  <si>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</si>
  <si>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</si>
  <si>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</si>
  <si>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</si>
  <si>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</si>
  <si>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</si>
  <si>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</si>
  <si>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</si>
  <si>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</si>
  <si>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</si>
  <si>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</si>
  <si>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</si>
  <si>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</si>
  <si>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</si>
  <si>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</si>
  <si>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</si>
  <si>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</si>
  <si>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</si>
  <si>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</si>
  <si>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</si>
  <si>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</si>
  <si>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</si>
  <si>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</si>
  <si>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</si>
  <si>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</si>
  <si>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</si>
  <si>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</si>
  <si>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</si>
  <si>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</si>
  <si>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</si>
  <si>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</si>
  <si>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</si>
  <si>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</si>
  <si>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</si>
  <si>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</si>
  <si>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</si>
  <si>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</si>
  <si>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</si>
  <si>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</si>
  <si>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</si>
  <si>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</si>
  <si>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</si>
  <si>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</si>
  <si>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</si>
  <si>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</si>
  <si>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</si>
  <si>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</si>
  <si>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</si>
  <si>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</si>
  <si>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</si>
  <si>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</si>
  <si>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</si>
  <si>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</si>
  <si>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</si>
  <si>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</si>
  <si>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</si>
  <si>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</si>
  <si>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</si>
  <si>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</si>
  <si>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</si>
  <si>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</si>
  <si>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</si>
  <si>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</si>
  <si>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</si>
  <si>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</si>
  <si>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</si>
  <si>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</si>
  <si>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</si>
  <si>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</si>
  <si>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</si>
  <si>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</si>
  <si>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</si>
  <si>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</si>
  <si>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</si>
  <si>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</si>
  <si>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</si>
  <si>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</si>
  <si>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</si>
  <si>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</si>
  <si>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</si>
  <si>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</si>
  <si>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</si>
  <si>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</si>
  <si>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</si>
  <si>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</si>
  <si>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</si>
  <si>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</si>
  <si>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</si>
  <si>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</si>
  <si>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</si>
  <si>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</si>
  <si>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</si>
  <si>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</si>
  <si>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</si>
  <si>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</si>
  <si>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</si>
  <si>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</si>
  <si>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</si>
  <si>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</si>
  <si>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</si>
  <si>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</si>
  <si>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</si>
  <si>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</si>
  <si>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</si>
  <si>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</si>
  <si>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</si>
  <si>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</si>
  <si>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</si>
  <si>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</si>
  <si>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</si>
  <si>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</si>
  <si>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</si>
  <si>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</si>
  <si>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</si>
  <si>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</si>
  <si>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</si>
  <si>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</si>
  <si>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</si>
  <si>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</si>
  <si>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</si>
  <si>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</si>
  <si>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</si>
  <si>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</si>
  <si>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</si>
  <si>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</si>
  <si>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</si>
  <si>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</si>
  <si>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</si>
  <si>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</si>
  <si>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</si>
  <si>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</si>
  <si>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</si>
  <si>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</si>
  <si>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</si>
  <si>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</si>
  <si>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</si>
  <si>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</si>
  <si>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</si>
  <si>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</si>
  <si>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</si>
  <si>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</si>
  <si>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</si>
  <si>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</si>
  <si>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</si>
  <si>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</si>
  <si>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</si>
  <si>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</si>
  <si>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</si>
  <si>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</si>
  <si>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</si>
  <si>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</si>
  <si>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</si>
  <si>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</si>
  <si>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</si>
  <si>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</si>
  <si>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</si>
  <si>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</si>
  <si>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</si>
  <si>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</si>
  <si>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</si>
  <si>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</si>
  <si>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</si>
  <si>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</si>
  <si>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</si>
  <si>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</si>
  <si>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</si>
  <si>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</si>
  <si>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</si>
  <si>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</si>
  <si>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</si>
  <si>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</si>
  <si>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</si>
  <si>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</si>
  <si>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</si>
  <si>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</si>
  <si>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</si>
  <si>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</si>
  <si>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</si>
  <si>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</si>
  <si>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</si>
  <si>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</si>
  <si>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</si>
  <si>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</si>
  <si>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</si>
  <si>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</si>
  <si>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</si>
  <si>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</si>
  <si>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</si>
  <si>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</si>
  <si>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</si>
  <si>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</si>
  <si>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</si>
  <si>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</si>
  <si>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</si>
  <si>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</si>
  <si>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</si>
  <si>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</si>
  <si>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</si>
  <si>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</si>
  <si>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</si>
  <si>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</si>
  <si>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</si>
  <si>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</si>
  <si>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</si>
  <si>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</si>
  <si>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</si>
  <si>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</si>
  <si>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</si>
  <si>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</si>
  <si>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</si>
  <si>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</si>
  <si>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</si>
  <si>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</si>
  <si>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</si>
  <si>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</si>
  <si>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</si>
  <si>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</si>
  <si>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</si>
  <si>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</si>
  <si>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</si>
  <si>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</si>
  <si>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</si>
  <si>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</si>
  <si>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</si>
  <si>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</si>
  <si>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</si>
  <si>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</si>
  <si>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</si>
  <si>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</si>
  <si>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</si>
  <si>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</si>
  <si>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</si>
  <si>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</si>
  <si>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</si>
  <si>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</si>
  <si>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</si>
  <si>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</si>
  <si>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</si>
  <si>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</si>
  <si>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</si>
  <si>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</si>
  <si>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</si>
  <si>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</si>
  <si>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</si>
  <si>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</si>
  <si>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</si>
  <si>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</si>
  <si>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</si>
  <si>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</si>
  <si>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</si>
  <si>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</si>
  <si>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</si>
  <si>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</si>
  <si>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</si>
  <si>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</si>
  <si>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</si>
  <si>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</si>
  <si>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</si>
  <si>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</si>
  <si>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</si>
  <si>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</si>
  <si>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</si>
  <si>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</si>
  <si>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</si>
  <si>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</si>
  <si>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</si>
  <si>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</si>
  <si>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</si>
  <si>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</si>
  <si>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</si>
  <si>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</si>
  <si>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</si>
  <si>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</si>
  <si>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</si>
  <si>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</si>
  <si>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</si>
  <si>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</si>
  <si>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</si>
  <si>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</si>
  <si>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</si>
  <si>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</si>
  <si>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</si>
  <si>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</si>
  <si>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</si>
  <si>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</si>
  <si>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</si>
  <si>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</si>
  <si>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</si>
  <si>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</si>
  <si>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</si>
  <si>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</si>
  <si>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</si>
  <si>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</si>
  <si>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</si>
  <si>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</si>
  <si>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</si>
  <si>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</si>
  <si>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</si>
  <si>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</si>
  <si>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</si>
  <si>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</si>
  <si>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</si>
  <si>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</si>
  <si>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</si>
  <si>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</si>
  <si>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</si>
  <si>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</si>
  <si>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</si>
  <si>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</si>
  <si>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</si>
  <si>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</si>
  <si>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</si>
  <si>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</si>
  <si>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</si>
  <si>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</si>
  <si>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</si>
  <si>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</si>
  <si>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</si>
  <si>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</si>
  <si>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</si>
  <si>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</si>
  <si>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</si>
  <si>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</si>
  <si>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</si>
  <si>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</si>
  <si>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</si>
  <si>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</si>
  <si>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</si>
  <si>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</si>
  <si>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</si>
  <si>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</si>
  <si>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</si>
  <si>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</si>
  <si>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</si>
  <si>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</si>
  <si>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</si>
  <si>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</si>
  <si>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</si>
  <si>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</si>
  <si>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</si>
  <si>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</si>
  <si>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</si>
  <si>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</si>
  <si>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</si>
  <si>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</si>
  <si>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</si>
  <si>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</si>
  <si>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</si>
  <si>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</si>
  <si>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</si>
  <si>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</si>
  <si>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</si>
  <si>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</si>
  <si>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</si>
  <si>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</si>
  <si>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</si>
  <si>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</si>
  <si>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</si>
  <si>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</si>
  <si>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</si>
  <si>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</si>
  <si>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</si>
  <si>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</si>
  <si>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</si>
  <si>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</si>
  <si>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</si>
  <si>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</si>
  <si>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</si>
  <si>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</si>
  <si>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</si>
  <si>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</si>
  <si>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</si>
  <si>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</si>
  <si>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</si>
  <si>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</si>
  <si>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</si>
  <si>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</si>
  <si>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</si>
  <si>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</si>
  <si>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</si>
  <si>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</si>
  <si>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</si>
  <si>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</si>
  <si>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</si>
  <si>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</si>
  <si>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</si>
  <si>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</si>
  <si>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</si>
  <si>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</si>
  <si>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</si>
  <si>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</si>
  <si>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</si>
  <si>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</si>
  <si>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</si>
  <si>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</si>
  <si>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</si>
  <si>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</si>
  <si>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</si>
  <si>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</si>
  <si>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</si>
  <si>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</si>
  <si>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</si>
  <si>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</si>
  <si>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</si>
  <si>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</si>
  <si>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</si>
  <si>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</si>
  <si>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</si>
  <si>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</si>
  <si>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</si>
  <si>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</si>
  <si>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</si>
  <si>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</si>
  <si>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</si>
  <si>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</si>
  <si>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</si>
  <si>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</si>
  <si>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</si>
  <si>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</si>
  <si>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</si>
  <si>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</si>
  <si>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</si>
  <si>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</si>
  <si>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</si>
  <si>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</si>
  <si>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</si>
  <si>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</si>
  <si>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</si>
  <si>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</si>
  <si>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</si>
  <si>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</si>
  <si>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</si>
  <si>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</si>
  <si>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</si>
  <si>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</si>
  <si>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</si>
  <si>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</si>
  <si>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</si>
  <si>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</si>
  <si>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</si>
  <si>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</si>
  <si>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</si>
  <si>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</si>
  <si>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</si>
  <si>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</si>
  <si>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</si>
  <si>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</si>
  <si>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</si>
  <si>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</si>
  <si>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</si>
  <si>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</si>
  <si>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</si>
  <si>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</si>
  <si>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</si>
  <si>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</si>
  <si>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</si>
  <si>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</si>
  <si>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</si>
  <si>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</si>
  <si>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</si>
  <si>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</si>
  <si>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</si>
  <si>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</si>
  <si>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</si>
  <si>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</si>
  <si>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</si>
  <si>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</si>
  <si>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</si>
  <si>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</si>
  <si>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</si>
  <si>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</si>
  <si>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</si>
  <si>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</si>
  <si>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</si>
  <si>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</si>
  <si>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</si>
  <si>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</si>
  <si>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</si>
  <si>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</si>
  <si>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</si>
  <si>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</si>
  <si>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</si>
  <si>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</si>
  <si>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</si>
  <si>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</si>
  <si>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</si>
  <si>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</si>
  <si>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</si>
  <si>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</si>
  <si>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</si>
  <si>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</si>
  <si>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</si>
  <si>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</si>
  <si>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</si>
  <si>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</si>
  <si>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</si>
  <si>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</si>
  <si>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</si>
  <si>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</si>
  <si>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</si>
  <si>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</si>
  <si>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</si>
  <si>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</si>
  <si>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</si>
  <si>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</si>
  <si>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</si>
  <si>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</si>
  <si>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</si>
  <si>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</si>
  <si>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</si>
  <si>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</si>
  <si>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</si>
  <si>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</si>
  <si>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</si>
  <si>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</si>
  <si>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</si>
  <si>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</si>
  <si>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</si>
  <si>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</si>
  <si>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</si>
  <si>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</si>
  <si>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</si>
  <si>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</si>
  <si>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</si>
  <si>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</si>
  <si>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</si>
  <si>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</si>
  <si>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</si>
  <si>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</si>
  <si>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</si>
  <si>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</si>
  <si>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</si>
  <si>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</si>
  <si>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</si>
  <si>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</si>
  <si>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</si>
  <si>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</si>
  <si>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</si>
  <si>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</si>
  <si>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</si>
  <si>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</si>
  <si>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</si>
  <si>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</si>
  <si>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</si>
  <si>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</si>
  <si>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</si>
  <si>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</si>
  <si>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</si>
  <si>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</si>
  <si>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</si>
  <si>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</si>
  <si>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</si>
  <si>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</si>
  <si>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</si>
  <si>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</si>
  <si>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</si>
  <si>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</si>
  <si>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</si>
  <si>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</si>
  <si>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</si>
  <si>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</si>
  <si>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</si>
  <si>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</si>
  <si>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</si>
  <si>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</si>
  <si>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</si>
  <si>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</si>
  <si>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</si>
  <si>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</si>
  <si>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</si>
  <si>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</si>
  <si>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</si>
  <si>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</si>
  <si>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</si>
  <si>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</si>
  <si>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</si>
  <si>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</si>
  <si>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</si>
  <si>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</si>
  <si>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</si>
  <si>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</si>
  <si>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</si>
  <si>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</si>
  <si>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</si>
  <si>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</si>
  <si>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</si>
  <si>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</si>
  <si>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</si>
  <si>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</si>
  <si>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</si>
  <si>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</si>
  <si>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</si>
  <si>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</si>
  <si>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</si>
  <si>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</si>
  <si>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</si>
  <si>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</si>
  <si>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</si>
  <si>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</si>
  <si>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</si>
  <si>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</si>
  <si>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</si>
  <si>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</si>
  <si>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</si>
  <si>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</si>
  <si>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</si>
  <si>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</si>
  <si>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</si>
  <si>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</si>
  <si>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</si>
  <si>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</si>
  <si>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</si>
  <si>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</si>
  <si>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</si>
  <si>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</si>
  <si>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</si>
  <si>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</si>
  <si>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</si>
  <si>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</si>
  <si>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</si>
  <si>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</si>
  <si>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</si>
  <si>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</si>
  <si>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</si>
  <si>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</si>
  <si>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</si>
  <si>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</si>
  <si>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</si>
  <si>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</si>
  <si>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</si>
  <si>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</si>
  <si>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</si>
  <si>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</si>
  <si>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</si>
  <si>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</si>
  <si>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</si>
  <si>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</si>
  <si>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</si>
  <si>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</si>
  <si>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</si>
  <si>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</si>
  <si>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</si>
  <si>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</si>
  <si>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</si>
  <si>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</si>
  <si>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</si>
  <si>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</si>
  <si>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</si>
  <si>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</si>
  <si>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</si>
  <si>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</si>
  <si>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</si>
  <si>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</si>
  <si>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</si>
  <si>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</si>
  <si>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</si>
  <si>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</si>
  <si>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</si>
  <si>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</si>
  <si>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</si>
  <si>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</si>
  <si>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</si>
  <si>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</si>
  <si>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</si>
  <si>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</si>
  <si>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</si>
  <si>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</si>
  <si>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</si>
  <si>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</si>
  <si>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</si>
  <si>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</si>
  <si>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</si>
  <si>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</si>
  <si>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</si>
  <si>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</si>
  <si>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</si>
  <si>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</si>
  <si>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</si>
  <si>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</si>
  <si>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</si>
  <si>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</si>
  <si>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</si>
  <si>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</si>
  <si>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</si>
  <si>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</si>
  <si>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</si>
  <si>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</si>
  <si>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</si>
  <si>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</si>
  <si>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</si>
  <si>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</si>
  <si>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</si>
  <si>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</si>
  <si>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</si>
  <si>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</si>
  <si>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</si>
  <si>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</si>
  <si>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</si>
  <si>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</si>
  <si>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</si>
  <si>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</si>
  <si>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</si>
  <si>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</si>
  <si>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</si>
  <si>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</si>
  <si>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</si>
  <si>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</si>
  <si>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</si>
  <si>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</si>
  <si>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</si>
  <si>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</si>
  <si>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</si>
  <si>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</si>
  <si>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</si>
  <si>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</si>
  <si>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</si>
  <si>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</si>
  <si>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</si>
  <si>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</si>
  <si>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</si>
  <si>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</si>
  <si>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</si>
  <si>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</si>
  <si>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</si>
  <si>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</si>
  <si>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</si>
  <si>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</si>
  <si>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</si>
  <si>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</si>
  <si>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</si>
  <si>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</si>
  <si>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</si>
  <si>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</si>
  <si>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</si>
  <si>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</si>
  <si>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</si>
  <si>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</si>
  <si>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</si>
  <si>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</si>
  <si>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</si>
  <si>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</si>
  <si>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</si>
  <si>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</si>
  <si>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</si>
  <si>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</si>
  <si>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</si>
  <si>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</si>
  <si>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</si>
  <si>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</si>
  <si>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</si>
  <si>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</si>
  <si>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</si>
  <si>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</si>
  <si>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</si>
  <si>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</si>
  <si>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</si>
  <si>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</si>
  <si>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</si>
  <si>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</si>
  <si>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</si>
  <si>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</si>
  <si>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</si>
  <si>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</si>
  <si>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</si>
  <si>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</si>
  <si>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</si>
  <si>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</si>
  <si>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</si>
  <si>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</si>
  <si>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</si>
  <si>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</si>
  <si>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</si>
  <si>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</si>
  <si>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</si>
  <si>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</si>
  <si>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</si>
  <si>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</si>
  <si>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</si>
  <si>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</si>
  <si>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</si>
  <si>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</si>
  <si>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</si>
  <si>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</si>
  <si>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</si>
  <si>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</si>
  <si>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</si>
  <si>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</si>
  <si>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</si>
  <si>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</si>
  <si>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</si>
  <si>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</si>
  <si>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</si>
  <si>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</si>
  <si>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</si>
  <si>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</si>
  <si>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</si>
  <si>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</si>
  <si>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</si>
  <si>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</si>
  <si>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</si>
  <si>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</si>
  <si>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</si>
  <si>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</si>
  <si>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</si>
  <si>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</si>
  <si>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</si>
  <si>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</si>
  <si>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</si>
  <si>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</si>
  <si>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</si>
  <si>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</si>
  <si>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</si>
  <si>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</si>
  <si>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</si>
  <si>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</si>
  <si>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</si>
  <si>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</si>
  <si>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</si>
  <si>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</si>
  <si>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</si>
  <si>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</si>
  <si>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</si>
  <si>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</si>
  <si>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</si>
  <si>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</si>
  <si>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</si>
  <si>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</si>
  <si>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</si>
  <si>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</si>
  <si>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</si>
  <si>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</si>
  <si>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</si>
  <si>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</si>
  <si>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</si>
  <si>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</si>
  <si>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</si>
  <si>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</si>
  <si>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</si>
  <si>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</si>
  <si>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</si>
  <si>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</si>
  <si>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</si>
  <si>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</si>
  <si>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</si>
  <si>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</si>
  <si>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</si>
  <si>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</si>
  <si>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</si>
  <si>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</si>
  <si>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</si>
  <si>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</si>
  <si>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</si>
  <si>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</si>
  <si>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</si>
  <si>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</si>
  <si>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</si>
  <si>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</si>
  <si>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</si>
  <si>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</si>
  <si>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</si>
  <si>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</si>
  <si>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</si>
  <si>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</si>
  <si>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</si>
  <si>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</si>
  <si>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</si>
  <si>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</si>
  <si>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</si>
  <si>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</si>
  <si>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</si>
  <si>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</si>
  <si>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</si>
  <si>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</si>
  <si>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</si>
  <si>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</si>
  <si>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</si>
  <si>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</si>
  <si>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</si>
  <si>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</si>
  <si>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</si>
  <si>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</si>
  <si>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</si>
  <si>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</si>
  <si>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</si>
  <si>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</si>
  <si>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</si>
  <si>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</si>
  <si>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</si>
  <si>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</si>
  <si>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</si>
  <si>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</si>
  <si>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</si>
  <si>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</si>
  <si>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</si>
  <si>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</si>
  <si>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</si>
  <si>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</si>
  <si>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</si>
  <si>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</si>
  <si>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</si>
  <si>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</si>
  <si>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</si>
  <si>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</si>
  <si>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</si>
  <si>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</si>
  <si>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</si>
  <si>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</si>
  <si>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</si>
  <si>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</si>
  <si>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</si>
  <si>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</si>
  <si>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</si>
  <si>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</si>
  <si>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</si>
  <si>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</si>
  <si>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</si>
  <si>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</si>
  <si>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</si>
  <si>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</si>
  <si>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</si>
  <si>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</si>
  <si>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</si>
  <si>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</si>
  <si>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</si>
  <si>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</si>
  <si>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</si>
  <si>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</si>
  <si>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</si>
  <si>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</si>
  <si>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</si>
  <si>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</si>
  <si>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</si>
  <si>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</si>
  <si>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</si>
  <si>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</si>
  <si>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</si>
  <si>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</si>
  <si>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</si>
  <si>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</si>
  <si>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</si>
  <si>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</si>
  <si>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</si>
  <si>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</si>
  <si>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</si>
  <si>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</si>
  <si>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</si>
  <si>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</si>
  <si>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</si>
  <si>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</si>
  <si>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</si>
  <si>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</si>
  <si>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</si>
  <si>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</si>
  <si>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</si>
  <si>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</si>
  <si>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</si>
  <si>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</si>
  <si>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</si>
  <si>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</si>
  <si>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</si>
  <si>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</si>
  <si>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</si>
  <si>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</si>
  <si>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</si>
  <si>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</si>
  <si>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</si>
  <si>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</si>
  <si>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</si>
  <si>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</si>
  <si>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</si>
  <si>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</si>
  <si>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</si>
  <si>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</si>
  <si>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</si>
  <si>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</si>
  <si>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</si>
  <si>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</si>
  <si>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</si>
  <si>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</si>
  <si>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</si>
  <si>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</si>
  <si>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</si>
  <si>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</si>
  <si>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</si>
  <si>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</si>
  <si>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</si>
  <si>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</si>
  <si>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</si>
  <si>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</si>
  <si>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</si>
  <si>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</si>
  <si>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</si>
  <si>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</si>
  <si>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</si>
  <si>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</si>
  <si>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</si>
  <si>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</si>
  <si>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</si>
  <si>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</si>
  <si>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</si>
  <si>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</si>
  <si>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</si>
  <si>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</si>
  <si>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</si>
  <si>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</si>
  <si>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</si>
  <si>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</si>
  <si>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</si>
  <si>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</si>
  <si>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</si>
  <si>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</si>
  <si>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</si>
  <si>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</si>
  <si>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</si>
  <si>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</si>
  <si>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</si>
  <si>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</si>
  <si>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</si>
  <si>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</si>
  <si>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</si>
  <si>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</si>
  <si>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</si>
  <si>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</si>
  <si>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</si>
  <si>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</si>
  <si>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</si>
  <si>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</si>
  <si>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</si>
  <si>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</si>
  <si>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</si>
  <si>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</si>
  <si>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</si>
  <si>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</si>
  <si>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</si>
  <si>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</si>
  <si>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</si>
  <si>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</si>
  <si>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</si>
  <si>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</si>
  <si>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</si>
  <si>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</si>
  <si>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</si>
  <si>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</si>
  <si>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</si>
  <si>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</si>
  <si>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</si>
  <si>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</si>
  <si>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</si>
  <si>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</si>
  <si>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</si>
  <si>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</si>
  <si>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</si>
  <si>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</si>
  <si>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</si>
  <si>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</si>
  <si>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</si>
  <si>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</si>
  <si>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</si>
  <si>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</si>
  <si>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</si>
  <si>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</si>
  <si>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</si>
  <si>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</si>
  <si>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</si>
  <si>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</si>
  <si>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</si>
  <si>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</si>
  <si>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</si>
  <si>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</si>
  <si>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</si>
  <si>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</si>
  <si>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</si>
  <si>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</si>
  <si>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</si>
  <si>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</si>
  <si>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</si>
  <si>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</si>
  <si>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</si>
  <si>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</si>
  <si>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</si>
  <si>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</si>
  <si>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</si>
  <si>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</si>
  <si>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</si>
  <si>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</si>
  <si>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</si>
  <si>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</si>
  <si>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</si>
  <si>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</si>
  <si>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</si>
  <si>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</si>
  <si>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</si>
  <si>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</si>
  <si>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</si>
  <si>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</si>
  <si>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</si>
  <si>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</si>
  <si>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</si>
  <si>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</si>
  <si>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</si>
  <si>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</si>
  <si>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</si>
  <si>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</si>
  <si>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</si>
  <si>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</si>
  <si>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</si>
  <si>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</si>
  <si>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</si>
  <si>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</si>
  <si>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</si>
  <si>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</si>
  <si>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</si>
  <si>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</si>
  <si>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</si>
  <si>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</si>
  <si>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</si>
  <si>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</si>
  <si>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</si>
  <si>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</si>
  <si>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</si>
  <si>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</si>
  <si>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</si>
  <si>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</si>
  <si>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</si>
  <si>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</si>
  <si>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</si>
  <si>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</si>
  <si>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</si>
  <si>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</si>
  <si>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</si>
  <si>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</si>
  <si>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</si>
  <si>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</si>
  <si>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</si>
  <si>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</si>
  <si>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</si>
  <si>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</si>
  <si>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</si>
  <si>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</si>
  <si>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</si>
  <si>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</si>
  <si>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</si>
  <si>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</si>
  <si>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</si>
  <si>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</si>
  <si>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</si>
  <si>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</si>
  <si>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</si>
  <si>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</si>
  <si>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</si>
  <si>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</si>
  <si>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</si>
  <si>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</si>
  <si>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</si>
  <si>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</si>
  <si>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</si>
  <si>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</si>
  <si>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</si>
  <si>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</si>
  <si>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</si>
  <si>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</si>
  <si>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</si>
  <si>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</si>
  <si>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</si>
  <si>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</si>
  <si>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</si>
  <si>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</si>
  <si>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</si>
  <si>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</si>
  <si>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</si>
  <si>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</si>
  <si>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</si>
  <si>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</si>
  <si>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</si>
  <si>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</si>
  <si>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</si>
  <si>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</si>
  <si>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</si>
  <si>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</si>
  <si>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</si>
  <si>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</si>
  <si>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</si>
  <si>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</si>
  <si>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</si>
  <si>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</si>
  <si>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</si>
  <si>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</si>
  <si>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</si>
  <si>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</si>
  <si>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</si>
  <si>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</si>
  <si>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</si>
  <si>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</si>
  <si>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</si>
  <si>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</si>
  <si>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</si>
  <si>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</si>
  <si>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</si>
  <si>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</si>
  <si>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</si>
  <si>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</si>
  <si>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</si>
  <si>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</si>
  <si>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</si>
  <si>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</si>
  <si>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</si>
  <si>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</si>
  <si>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</si>
  <si>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</si>
  <si>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</si>
  <si>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</si>
  <si>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</si>
  <si>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</si>
  <si>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</si>
  <si>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</si>
  <si>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</si>
  <si>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</si>
  <si>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</si>
  <si>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</si>
  <si>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</si>
  <si>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</si>
  <si>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</si>
  <si>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</si>
  <si>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</si>
  <si>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</si>
  <si>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</si>
  <si>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</si>
  <si>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</si>
  <si>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</si>
  <si>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</si>
  <si>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</si>
  <si>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</si>
  <si>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</si>
  <si>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</si>
  <si>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</si>
  <si>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</si>
  <si>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</si>
  <si>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</si>
  <si>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</si>
  <si>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</si>
  <si>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</si>
  <si>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</si>
  <si>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</si>
  <si>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</si>
  <si>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</si>
  <si>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</si>
  <si>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</si>
  <si>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</si>
  <si>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</si>
  <si>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</si>
  <si>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</si>
  <si>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</si>
  <si>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</si>
  <si>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</si>
  <si>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</si>
  <si>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</si>
  <si>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</si>
  <si>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</si>
  <si>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</si>
  <si>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</si>
  <si>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</si>
  <si>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</si>
  <si>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</si>
  <si>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</si>
  <si>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</si>
  <si>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</si>
  <si>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</si>
  <si>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</si>
  <si>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</si>
  <si>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</si>
  <si>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</si>
  <si>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</si>
  <si>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</si>
  <si>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</si>
  <si>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</si>
  <si>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</si>
  <si>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</si>
  <si>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</si>
  <si>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</si>
  <si>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</si>
  <si>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</si>
  <si>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</si>
  <si>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</si>
  <si>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</si>
  <si>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</si>
  <si>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</si>
  <si>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</si>
  <si>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</si>
  <si>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</si>
  <si>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</si>
  <si>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</si>
  <si>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</si>
  <si>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</si>
  <si>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</si>
  <si>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</si>
  <si>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</si>
  <si>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</si>
  <si>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</si>
  <si>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</si>
  <si>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</si>
  <si>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</si>
  <si>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</si>
  <si>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</si>
  <si>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</si>
  <si>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</si>
  <si>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</si>
  <si>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</si>
  <si>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</si>
  <si>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</si>
  <si>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</si>
  <si>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</si>
  <si>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</si>
  <si>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</si>
  <si>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</si>
  <si>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</si>
  <si>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</si>
  <si>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</si>
  <si>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</si>
  <si>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</si>
  <si>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</si>
  <si>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</si>
  <si>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</si>
  <si>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</si>
  <si>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</si>
  <si>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</si>
  <si>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</si>
  <si>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</si>
  <si>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</si>
  <si>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</si>
  <si>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</si>
  <si>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</si>
  <si>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</si>
  <si>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</si>
  <si>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</si>
  <si>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</si>
  <si>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</si>
  <si>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</si>
  <si>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</si>
  <si>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</si>
  <si>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</si>
  <si>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</si>
  <si>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</si>
  <si>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</si>
  <si>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</si>
  <si>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</si>
  <si>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</si>
  <si>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</si>
  <si>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</si>
  <si>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</si>
  <si>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</si>
  <si>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</si>
  <si>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</si>
  <si>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</si>
  <si>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</si>
  <si>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</si>
  <si>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</si>
  <si>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</si>
  <si>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</si>
  <si>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</si>
  <si>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</si>
  <si>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</si>
  <si>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</si>
  <si>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</si>
  <si>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</si>
  <si>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</si>
  <si>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</si>
  <si>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</si>
  <si>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</si>
  <si>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</si>
  <si>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</si>
  <si>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</si>
  <si>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</si>
  <si>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</si>
  <si>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</si>
  <si>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</si>
  <si>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</si>
  <si>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</si>
  <si>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</si>
  <si>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</si>
  <si>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</si>
  <si>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</si>
  <si>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</si>
  <si>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</si>
  <si>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</si>
  <si>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</si>
  <si>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</si>
  <si>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</si>
  <si>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</si>
  <si>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</si>
  <si>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</si>
  <si>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</si>
  <si>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</si>
  <si>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</si>
  <si>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</si>
  <si>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</si>
  <si>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</si>
  <si>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</si>
  <si>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</si>
  <si>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</si>
  <si>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</si>
  <si>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</si>
  <si>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</si>
  <si>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</si>
  <si>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</si>
  <si>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</si>
  <si>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</si>
  <si>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</si>
  <si>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</si>
  <si>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</si>
  <si>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</si>
  <si>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</si>
  <si>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</si>
  <si>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</si>
  <si>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</si>
  <si>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</si>
  <si>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</si>
  <si>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</si>
  <si>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</si>
  <si>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</si>
  <si>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</si>
  <si>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</si>
  <si>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</si>
  <si>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</si>
  <si>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</si>
  <si>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</si>
  <si>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</si>
  <si>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</si>
  <si>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</si>
  <si>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</si>
  <si>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</si>
  <si>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</si>
  <si>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</si>
  <si>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</si>
  <si>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</si>
  <si>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</si>
  <si>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</si>
  <si>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</si>
  <si>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</si>
  <si>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</si>
  <si>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</si>
  <si>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</si>
  <si>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</si>
  <si>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</si>
  <si>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</si>
  <si>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</si>
  <si>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</si>
  <si>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</si>
  <si>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</si>
  <si>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</si>
  <si>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</si>
  <si>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</si>
  <si>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</si>
  <si>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</si>
  <si>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</si>
  <si>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</si>
  <si>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</si>
  <si>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</si>
  <si>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</si>
  <si>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</si>
  <si>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</si>
  <si>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</si>
  <si>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</si>
  <si>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</si>
  <si>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</si>
  <si>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</si>
  <si>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</si>
  <si>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</si>
  <si>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</si>
  <si>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</si>
  <si>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</si>
  <si>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</si>
  <si>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</si>
  <si>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</si>
  <si>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</si>
  <si>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</si>
  <si>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</si>
  <si>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</si>
  <si>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</si>
  <si>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</si>
  <si>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</si>
  <si>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</si>
  <si>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</si>
  <si>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</si>
  <si>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</si>
  <si>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</si>
  <si>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</si>
  <si>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</si>
  <si>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</si>
  <si>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</si>
  <si>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</si>
  <si>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</si>
  <si>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</si>
  <si>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</si>
  <si>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</si>
  <si>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</si>
  <si>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</si>
  <si>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</si>
  <si>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</si>
  <si>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</si>
  <si>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</si>
  <si>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</si>
  <si>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</si>
  <si>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</si>
  <si>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</si>
  <si>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</si>
  <si>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</si>
  <si>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</si>
  <si>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</si>
  <si>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</si>
  <si>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</si>
  <si>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</si>
  <si>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</si>
  <si>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</si>
  <si>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</si>
  <si>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</si>
  <si>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</si>
  <si>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</si>
  <si>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</si>
  <si>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</si>
  <si>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</si>
  <si>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</si>
  <si>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</si>
  <si>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</si>
  <si>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</si>
  <si>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</si>
  <si>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</si>
  <si>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</si>
  <si>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</si>
  <si>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</si>
  <si>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</si>
  <si>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</si>
  <si>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</si>
  <si>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</si>
  <si>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</si>
  <si>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</si>
  <si>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</si>
  <si>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</si>
  <si>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</si>
  <si>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</si>
  <si>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</si>
  <si>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</si>
  <si>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</si>
  <si>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</si>
  <si>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</si>
  <si>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</si>
  <si>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</si>
  <si>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</si>
  <si>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</si>
  <si>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</si>
  <si>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</si>
  <si>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</si>
  <si>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</si>
  <si>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</si>
  <si>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</si>
  <si>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</si>
  <si>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</si>
  <si>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</si>
  <si>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</si>
  <si>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</si>
  <si>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</si>
  <si>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</si>
  <si>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</si>
  <si>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</si>
  <si>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</si>
  <si>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</si>
  <si>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</si>
  <si>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</si>
  <si>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</si>
  <si>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</si>
  <si>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</si>
  <si>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</si>
  <si>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</si>
  <si>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</si>
  <si>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</si>
  <si>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</si>
  <si>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</si>
  <si>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</si>
  <si>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</si>
  <si>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</si>
  <si>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</si>
  <si>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</si>
  <si>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</si>
  <si>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</si>
  <si>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</si>
  <si>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</si>
  <si>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</si>
  <si>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</si>
  <si>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</si>
  <si>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</si>
  <si>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</si>
  <si>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</si>
  <si>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</si>
  <si>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</si>
  <si>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</si>
  <si>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</si>
  <si>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</si>
  <si>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</si>
  <si>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</si>
  <si>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</si>
  <si>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</si>
  <si>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</si>
  <si>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</si>
  <si>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</si>
  <si>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</si>
  <si>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</si>
  <si>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</si>
  <si>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</si>
  <si>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</si>
  <si>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</si>
  <si>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</si>
  <si>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</si>
  <si>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</si>
  <si>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</si>
  <si>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</si>
  <si>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</si>
  <si>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</si>
  <si>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</si>
  <si>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</si>
  <si>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</si>
  <si>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</si>
  <si>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</si>
  <si>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</si>
  <si>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</si>
  <si>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</si>
  <si>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</si>
  <si>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</si>
  <si>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</si>
  <si>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</si>
  <si>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</si>
  <si>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</si>
  <si>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</si>
  <si>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</si>
  <si>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</si>
  <si>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</si>
  <si>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</si>
  <si>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</si>
  <si>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</si>
  <si>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</si>
  <si>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</si>
  <si>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</si>
  <si>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</si>
  <si>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</si>
  <si>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</si>
  <si>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</si>
  <si>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</si>
  <si>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</si>
  <si>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</si>
  <si>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</si>
  <si>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</si>
  <si>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</si>
  <si>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</si>
  <si>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</si>
  <si>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</si>
  <si>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</si>
  <si>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</si>
  <si>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</si>
  <si>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</si>
  <si>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</si>
  <si>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</si>
  <si>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</si>
  <si>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</si>
  <si>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</si>
  <si>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</si>
  <si>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</si>
  <si>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</si>
  <si>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</si>
  <si>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</si>
  <si>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</si>
  <si>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</si>
  <si>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</si>
  <si>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</si>
  <si>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</si>
  <si>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</si>
  <si>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</si>
  <si>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</si>
  <si>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</si>
  <si>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</si>
  <si>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</si>
  <si>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</si>
  <si>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</si>
  <si>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</si>
  <si>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</si>
  <si>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</si>
  <si>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</si>
  <si>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</si>
  <si>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</si>
  <si>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</si>
  <si>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</si>
  <si>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</si>
  <si>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</si>
  <si>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</si>
  <si>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</si>
  <si>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</si>
  <si>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</si>
  <si>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</si>
  <si>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</si>
  <si>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</si>
  <si>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</si>
  <si>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</si>
  <si>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</si>
  <si>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</si>
  <si>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</si>
  <si>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</si>
  <si>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</si>
  <si>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</si>
  <si>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</si>
  <si>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</si>
  <si>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</si>
  <si>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</si>
  <si>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</si>
  <si>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</si>
  <si>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</si>
  <si>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</si>
  <si>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</si>
  <si>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</si>
  <si>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</si>
  <si>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</si>
  <si>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</si>
  <si>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</si>
  <si>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</si>
  <si>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</si>
  <si>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</si>
  <si>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</si>
  <si>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</si>
  <si>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</si>
  <si>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</si>
  <si>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</si>
  <si>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</si>
  <si>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</si>
  <si>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</si>
  <si>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</si>
  <si>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</si>
  <si>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</si>
  <si>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</si>
  <si>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</si>
  <si>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</si>
  <si>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</si>
  <si>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</si>
  <si>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</si>
  <si>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</si>
  <si>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</si>
  <si>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</si>
  <si>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</si>
  <si>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</si>
  <si>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</si>
  <si>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</si>
  <si>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</si>
  <si>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</si>
  <si>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</si>
  <si>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</si>
  <si>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</si>
  <si>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</si>
  <si>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</si>
  <si>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</si>
  <si>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</si>
  <si>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</si>
  <si>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</si>
  <si>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</si>
  <si>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</si>
  <si>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</si>
  <si>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</si>
  <si>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</si>
  <si>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</si>
  <si>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</si>
  <si>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</si>
  <si>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</si>
  <si>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</si>
  <si>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</si>
  <si>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</si>
  <si>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</si>
  <si>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</si>
  <si>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</si>
  <si>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</si>
  <si>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</si>
  <si>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</si>
  <si>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</si>
  <si>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</si>
  <si>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</si>
  <si>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</si>
  <si>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</si>
  <si>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</si>
  <si>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</si>
  <si>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</si>
  <si>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</si>
  <si>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</si>
  <si>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</si>
  <si>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</si>
  <si>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</si>
  <si>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</si>
  <si>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</si>
  <si>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</si>
  <si>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</si>
  <si>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</si>
  <si>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</si>
  <si>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</si>
  <si>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</si>
  <si>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</si>
  <si>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</si>
  <si>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</si>
  <si>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</si>
  <si>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</si>
  <si>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</si>
  <si>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</si>
  <si>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</si>
  <si>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</si>
  <si>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</si>
  <si>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</si>
  <si>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</si>
  <si>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</si>
  <si>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</si>
  <si>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</si>
  <si>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</si>
  <si>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</si>
  <si>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</si>
  <si>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</si>
  <si>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</si>
  <si>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</si>
  <si>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</si>
  <si>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</si>
  <si>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</si>
  <si>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</si>
  <si>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</si>
  <si>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</si>
  <si>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</si>
  <si>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</si>
  <si>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</si>
  <si>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</si>
  <si>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</si>
  <si>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</si>
  <si>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</si>
  <si>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</si>
  <si>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</si>
  <si>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</si>
  <si>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</si>
  <si>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</si>
  <si>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</si>
  <si>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</si>
  <si>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</si>
  <si>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</si>
  <si>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</si>
  <si>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</si>
  <si>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</si>
  <si>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</si>
  <si>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</si>
  <si>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</si>
  <si>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</si>
  <si>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</si>
  <si>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</si>
  <si>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</si>
  <si>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</si>
  <si>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</si>
  <si>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</si>
  <si>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</si>
  <si>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</si>
  <si>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</si>
  <si>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</si>
  <si>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</si>
  <si>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</si>
  <si>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</si>
  <si>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</si>
  <si>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</si>
  <si>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</si>
  <si>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</si>
  <si>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</si>
  <si>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</si>
  <si>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</si>
  <si>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</si>
  <si>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</si>
  <si>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</si>
  <si>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</si>
  <si>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</si>
  <si>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</si>
  <si>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</si>
  <si>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</si>
  <si>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</si>
  <si>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</si>
  <si>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</si>
  <si>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</si>
  <si>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</si>
  <si>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</si>
  <si>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</si>
  <si>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</si>
  <si>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</si>
  <si>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</si>
  <si>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</si>
  <si>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</si>
  <si>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</si>
  <si>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</si>
  <si>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</si>
  <si>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</si>
  <si>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</si>
  <si>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</si>
  <si>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</si>
  <si>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</si>
  <si>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</si>
  <si>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</si>
  <si>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</si>
  <si>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</si>
  <si>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</si>
  <si>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</si>
  <si>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</si>
  <si>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</si>
  <si>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</si>
  <si>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</si>
  <si>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</si>
  <si>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</si>
  <si>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</si>
  <si>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</si>
  <si>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</si>
  <si>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</si>
  <si>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</si>
  <si>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</si>
  <si>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</si>
  <si>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</si>
  <si>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</si>
  <si>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</si>
  <si>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</si>
  <si>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</si>
  <si>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</si>
  <si>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</si>
  <si>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</si>
  <si>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</si>
  <si>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</si>
  <si>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</si>
  <si>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</si>
  <si>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</si>
  <si>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</si>
  <si>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</si>
  <si>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</si>
  <si>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</si>
  <si>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</si>
  <si>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</si>
  <si>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</si>
  <si>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</si>
  <si>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</si>
  <si>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</si>
  <si>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</si>
  <si>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</si>
  <si>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</si>
  <si>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</si>
  <si>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</si>
  <si>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</si>
  <si>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</si>
  <si>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</si>
  <si>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</si>
  <si>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</si>
  <si>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</si>
  <si>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</si>
  <si>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</si>
  <si>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</si>
  <si>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</si>
  <si>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</si>
  <si>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</si>
  <si>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</si>
  <si>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</si>
  <si>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</si>
  <si>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</si>
  <si>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</si>
  <si>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</si>
  <si>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</si>
  <si>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</si>
  <si>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</si>
  <si>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</si>
  <si>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</si>
  <si>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</si>
  <si>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</si>
  <si>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</si>
  <si>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</si>
  <si>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</si>
  <si>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</si>
  <si>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</si>
  <si>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</si>
  <si>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</si>
  <si>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</si>
  <si>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</si>
  <si>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</si>
  <si>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</si>
  <si>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</si>
  <si>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</si>
  <si>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</si>
  <si>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</si>
  <si>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</si>
  <si>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</si>
  <si>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</si>
  <si>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</si>
  <si>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</si>
  <si>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</si>
  <si>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</si>
  <si>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</si>
  <si>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</si>
  <si>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</si>
  <si>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</si>
  <si>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</si>
  <si>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</si>
  <si>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</si>
  <si>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</si>
  <si>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</si>
  <si>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</si>
  <si>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</si>
  <si>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</si>
  <si>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</si>
  <si>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</si>
  <si>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</si>
  <si>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</si>
  <si>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</si>
  <si>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</si>
  <si>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</si>
  <si>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</si>
  <si>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</si>
  <si>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</si>
  <si>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</si>
  <si>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</si>
  <si>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</si>
  <si>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</si>
  <si>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</si>
  <si>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</si>
  <si>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</si>
  <si>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</si>
  <si>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</si>
  <si>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</si>
  <si>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</si>
  <si>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</si>
  <si>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</si>
  <si>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</si>
  <si>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</si>
  <si>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</si>
  <si>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</si>
  <si>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</si>
  <si>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</si>
  <si>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</si>
  <si>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</si>
  <si>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</si>
  <si>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</si>
  <si>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</si>
  <si>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</si>
  <si>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</si>
  <si>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</si>
  <si>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</si>
  <si>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</si>
  <si>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</si>
  <si>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</si>
  <si>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</si>
  <si>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</si>
  <si>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</si>
  <si>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</si>
  <si>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</si>
  <si>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</si>
  <si>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</si>
  <si>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</si>
  <si>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</si>
  <si>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</si>
  <si>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</si>
  <si>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</si>
  <si>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</si>
  <si>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</si>
  <si>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</si>
  <si>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</si>
  <si>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</si>
  <si>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</si>
  <si>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</si>
  <si>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</si>
  <si>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</si>
  <si>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</si>
  <si>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</si>
  <si>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</si>
  <si>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</si>
  <si>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</si>
  <si>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</si>
  <si>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</si>
  <si>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</si>
  <si>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</si>
  <si>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</si>
  <si>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</si>
  <si>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</si>
  <si>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</si>
  <si>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</si>
  <si>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</si>
  <si>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</si>
  <si>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</si>
  <si>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</si>
  <si>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</si>
  <si>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</si>
  <si>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</si>
  <si>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</si>
  <si>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</si>
  <si>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</si>
  <si>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</si>
  <si>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</si>
  <si>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</si>
  <si>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</si>
  <si>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</si>
  <si>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</si>
  <si>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</si>
  <si>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</si>
  <si>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</si>
  <si>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</si>
  <si>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</si>
  <si>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</si>
  <si>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</si>
  <si>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</si>
  <si>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</si>
  <si>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</si>
  <si>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</si>
  <si>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</si>
  <si>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</si>
  <si>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</si>
  <si>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</si>
  <si>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</si>
  <si>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</si>
  <si>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</si>
  <si>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</si>
  <si>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</si>
  <si>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</si>
  <si>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</si>
  <si>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</si>
  <si>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</si>
  <si>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</si>
  <si>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</si>
  <si>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</si>
  <si>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</si>
  <si>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</si>
  <si>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</si>
  <si>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</si>
  <si>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</si>
  <si>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</si>
  <si>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</si>
  <si>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</si>
  <si>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</si>
  <si>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</si>
  <si>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</si>
  <si>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</si>
  <si>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</si>
  <si>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</si>
  <si>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</si>
  <si>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</si>
  <si>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</si>
  <si>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</si>
  <si>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</si>
  <si>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</si>
  <si>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</si>
  <si>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</si>
  <si>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</si>
  <si>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</si>
  <si>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</si>
  <si>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</si>
  <si>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</si>
  <si>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</si>
  <si>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</si>
  <si>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</si>
  <si>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</si>
  <si>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</si>
  <si>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</si>
  <si>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</si>
  <si>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</si>
  <si>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</si>
  <si>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</si>
  <si>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</si>
  <si>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</si>
  <si>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</si>
  <si>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</si>
  <si>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</si>
  <si>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</si>
  <si>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</si>
  <si>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</si>
  <si>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</si>
  <si>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</si>
  <si>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</si>
  <si>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</si>
  <si>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</si>
  <si>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</si>
  <si>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</si>
  <si>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</si>
  <si>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</si>
  <si>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</si>
  <si>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</si>
  <si>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</si>
  <si>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</si>
  <si>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</si>
  <si>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</si>
  <si>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</si>
  <si>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</si>
  <si>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</si>
  <si>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</si>
  <si>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</si>
  <si>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</si>
  <si>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</si>
  <si>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</si>
  <si>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</si>
  <si>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</si>
  <si>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</si>
  <si>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</si>
  <si>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</si>
  <si>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</si>
  <si>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</si>
  <si>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</si>
  <si>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</si>
  <si>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</si>
  <si>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</si>
  <si>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</si>
  <si>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</si>
  <si>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</si>
  <si>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</si>
  <si>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</si>
  <si>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</si>
  <si>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</si>
  <si>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</si>
  <si>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</si>
  <si>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</si>
  <si>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</si>
  <si>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</si>
  <si>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</si>
  <si>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</si>
  <si>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</si>
  <si>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</si>
  <si>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</si>
  <si>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</si>
  <si>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</si>
  <si>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</si>
  <si>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</si>
  <si>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</si>
  <si>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</si>
  <si>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</si>
  <si>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</si>
  <si>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</si>
  <si>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</si>
  <si>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</si>
  <si>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</si>
  <si>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</si>
  <si>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</si>
  <si>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</si>
  <si>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</si>
  <si>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</si>
  <si>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</si>
  <si>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</si>
  <si>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</si>
  <si>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</si>
  <si>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</si>
  <si>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</si>
  <si>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</si>
  <si>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</si>
  <si>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</si>
  <si>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</si>
  <si>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</si>
  <si>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</si>
  <si>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</si>
  <si>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</si>
  <si>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</si>
  <si>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</si>
  <si>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</si>
  <si>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</si>
  <si>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</si>
  <si>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</si>
  <si>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</si>
  <si>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</si>
  <si>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</si>
  <si>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</si>
  <si>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</si>
  <si>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</si>
  <si>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</si>
  <si>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</si>
  <si>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</si>
  <si>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</si>
  <si>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</si>
  <si>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</si>
  <si>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</si>
  <si>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</si>
  <si>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</si>
  <si>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</si>
  <si>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</si>
  <si>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</si>
  <si>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</si>
  <si>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</si>
  <si>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</si>
  <si>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</si>
  <si>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</si>
  <si>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</si>
  <si>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</si>
  <si>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</si>
  <si>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</si>
  <si>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</si>
  <si>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</si>
  <si>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</si>
  <si>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</si>
  <si>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</si>
  <si>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</si>
  <si>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</si>
  <si>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</si>
  <si>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</si>
  <si>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</si>
  <si>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</si>
  <si>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</si>
  <si>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</si>
  <si>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</si>
  <si>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</si>
  <si>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</si>
  <si>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</si>
  <si>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</si>
  <si>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</si>
  <si>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</si>
  <si>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</si>
  <si>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</si>
  <si>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</si>
  <si>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</si>
  <si>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</si>
  <si>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</si>
  <si>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</si>
  <si>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</si>
  <si>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</si>
  <si>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</si>
  <si>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</si>
  <si>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</si>
  <si>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</si>
  <si>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</si>
  <si>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</si>
  <si>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</si>
  <si>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</si>
  <si>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</si>
  <si>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</si>
  <si>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</si>
  <si>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</si>
  <si>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</si>
  <si>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</si>
  <si>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</si>
  <si>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</si>
  <si>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</si>
  <si>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</si>
  <si>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</si>
  <si>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</si>
  <si>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</si>
  <si>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</si>
  <si>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</si>
  <si>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</si>
  <si>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</si>
  <si>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</si>
  <si>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</si>
  <si>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</si>
  <si>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</si>
  <si>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</si>
  <si>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</si>
  <si>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</si>
  <si>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</si>
  <si>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</si>
  <si>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</si>
  <si>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</si>
  <si>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</si>
  <si>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</si>
  <si>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</si>
  <si>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</si>
  <si>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</si>
  <si>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</si>
  <si>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</si>
  <si>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</si>
  <si>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</si>
  <si>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</si>
  <si>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</si>
  <si>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</si>
  <si>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</si>
  <si>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</si>
  <si>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</si>
  <si>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</si>
  <si>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</si>
  <si>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</si>
  <si>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</si>
  <si>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</si>
  <si>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</si>
  <si>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</si>
  <si>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</si>
  <si>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</si>
  <si>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</si>
  <si>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</si>
  <si>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</si>
  <si>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</si>
  <si>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</si>
  <si>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</si>
  <si>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</si>
  <si>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</si>
  <si>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</si>
  <si>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</si>
  <si>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</si>
  <si>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</si>
  <si>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</si>
  <si>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</si>
  <si>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</si>
  <si>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</si>
  <si>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</si>
  <si>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</si>
  <si>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</si>
  <si>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</si>
  <si>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</si>
  <si>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</si>
  <si>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</si>
  <si>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</si>
  <si>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</si>
  <si>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</si>
  <si>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</si>
  <si>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</si>
  <si>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</si>
  <si>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</si>
  <si>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</si>
  <si>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</si>
  <si>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</si>
  <si>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</si>
  <si>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</si>
  <si>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</si>
  <si>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</si>
  <si>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</si>
  <si>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</si>
  <si>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</si>
  <si>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</si>
  <si>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</si>
  <si>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</si>
  <si>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</si>
  <si>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</si>
  <si>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</si>
  <si>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</si>
  <si>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</si>
  <si>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</si>
  <si>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</si>
  <si>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</si>
  <si>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</si>
  <si>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</si>
  <si>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</si>
  <si>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</si>
  <si>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</si>
  <si>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</si>
  <si>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</si>
  <si>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</si>
  <si>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</si>
  <si>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</si>
  <si>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</si>
  <si>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</si>
  <si>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</si>
  <si>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</si>
  <si>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</si>
  <si>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</si>
  <si>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</si>
  <si>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</si>
  <si>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</si>
  <si>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</si>
  <si>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</si>
  <si>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</si>
  <si>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</si>
  <si>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</si>
  <si>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</si>
  <si>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</si>
  <si>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</si>
  <si>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</si>
  <si>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</si>
  <si>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</si>
  <si>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</si>
  <si>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</si>
  <si>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</si>
  <si>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</si>
  <si>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</si>
  <si>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</si>
  <si>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</si>
  <si>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</si>
  <si>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</si>
  <si>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</si>
  <si>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</si>
  <si>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</si>
  <si>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</si>
  <si>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</si>
  <si>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</si>
  <si>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</si>
  <si>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</si>
  <si>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</si>
  <si>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</si>
  <si>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</si>
  <si>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</si>
  <si>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</si>
  <si>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</si>
  <si>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</si>
  <si>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</si>
  <si>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</si>
  <si>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</si>
  <si>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</si>
  <si>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</si>
  <si>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</si>
  <si>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</si>
  <si>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</si>
  <si>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</si>
  <si>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</si>
  <si>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</si>
  <si>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</si>
  <si>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</si>
  <si>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</si>
  <si>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</si>
  <si>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</si>
  <si>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</si>
  <si>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</si>
  <si>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</si>
  <si>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</si>
  <si>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</si>
  <si>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</si>
  <si>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</si>
  <si>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</si>
  <si>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</si>
  <si>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</si>
  <si>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</si>
  <si>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</si>
  <si>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</si>
  <si>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</si>
  <si>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</si>
  <si>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</si>
  <si>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</si>
  <si>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</si>
  <si>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</si>
  <si>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</si>
  <si>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</si>
  <si>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</si>
  <si>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</si>
  <si>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</si>
  <si>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</si>
  <si>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</si>
  <si>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</si>
  <si>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</si>
  <si>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</si>
  <si>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</si>
  <si>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</si>
  <si>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</si>
  <si>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</si>
  <si>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</si>
  <si>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</si>
  <si>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</si>
  <si>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</si>
  <si>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</si>
  <si>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</si>
  <si>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</si>
  <si>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</si>
  <si>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</si>
  <si>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</si>
  <si>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</si>
  <si>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</si>
  <si>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</si>
  <si>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</si>
  <si>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</si>
  <si>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</si>
  <si>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</si>
  <si>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</si>
  <si>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</si>
  <si>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</si>
  <si>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</si>
  <si>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</si>
  <si>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</si>
  <si>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</si>
  <si>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</si>
  <si>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</si>
  <si>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</si>
  <si>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</si>
  <si>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</si>
  <si>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</si>
  <si>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</si>
  <si>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</si>
  <si>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</si>
  <si>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</si>
  <si>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</si>
  <si>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</si>
  <si>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</si>
  <si>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</si>
  <si>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</si>
  <si>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</si>
  <si>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</si>
  <si>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</si>
  <si>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</si>
  <si>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</si>
  <si>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</si>
  <si>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</si>
  <si>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</si>
  <si>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</si>
  <si>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</si>
  <si>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</si>
  <si>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</si>
  <si>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</si>
  <si>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</si>
  <si>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</si>
  <si>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</si>
  <si>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</si>
  <si>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</si>
  <si>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</si>
  <si>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</si>
  <si>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</si>
  <si>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</si>
  <si>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</si>
  <si>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</si>
  <si>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</si>
  <si>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</si>
  <si>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</si>
  <si>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</si>
  <si>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</si>
  <si>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</si>
  <si>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</si>
  <si>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</si>
  <si>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</si>
  <si>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</si>
  <si>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</si>
  <si>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</si>
  <si>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</si>
  <si>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</si>
  <si>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</si>
  <si>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</si>
  <si>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</si>
  <si>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</si>
  <si>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</si>
  <si>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</si>
  <si>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</si>
  <si>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</si>
  <si>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</si>
  <si>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</si>
  <si>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</si>
  <si>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</si>
  <si>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</si>
  <si>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</si>
  <si>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</si>
  <si>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</si>
  <si>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</si>
  <si>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</si>
  <si>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</si>
  <si>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</si>
  <si>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</si>
  <si>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</si>
  <si>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</si>
  <si>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</si>
  <si>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</si>
  <si>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</si>
  <si>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</si>
  <si>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</si>
  <si>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</si>
  <si>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</si>
  <si>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</si>
  <si>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</si>
  <si>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</si>
  <si>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</si>
  <si>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</si>
  <si>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</si>
  <si>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</si>
  <si>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</si>
  <si>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</si>
  <si>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</si>
  <si>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</si>
  <si>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</si>
  <si>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</si>
  <si>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</si>
  <si>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</si>
  <si>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</si>
  <si>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</si>
  <si>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</si>
  <si>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</si>
  <si>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</si>
  <si>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</si>
  <si>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</si>
  <si>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</si>
  <si>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</si>
  <si>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</si>
  <si>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</si>
  <si>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</si>
  <si>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</si>
  <si>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</si>
  <si>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</si>
  <si>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</si>
  <si>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</si>
  <si>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</si>
  <si>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</si>
  <si>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</si>
  <si>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</si>
  <si>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</si>
  <si>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</si>
  <si>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</si>
  <si>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</si>
  <si>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</si>
  <si>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</si>
  <si>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</si>
  <si>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</si>
  <si>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</si>
  <si>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</si>
  <si>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</si>
  <si>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</si>
  <si>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</si>
  <si>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</si>
  <si>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</si>
  <si>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</si>
  <si>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</si>
  <si>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</si>
  <si>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</si>
  <si>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</si>
  <si>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</si>
  <si>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</si>
  <si>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</si>
  <si>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</si>
  <si>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</si>
  <si>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</si>
  <si>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</si>
  <si>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</si>
  <si>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</si>
  <si>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</si>
  <si>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</si>
  <si>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</si>
  <si>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</si>
  <si>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</si>
  <si>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</si>
  <si>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</si>
  <si>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</si>
  <si>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</si>
  <si>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</si>
  <si>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</si>
  <si>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</si>
  <si>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</si>
  <si>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</si>
  <si>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</si>
  <si>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</si>
  <si>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</si>
  <si>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</si>
  <si>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</si>
  <si>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</si>
  <si>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</si>
  <si>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</si>
  <si>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</si>
  <si>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</si>
  <si>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</si>
  <si>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</si>
  <si>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</si>
  <si>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</si>
  <si>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</si>
  <si>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</si>
  <si>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</si>
  <si>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</si>
  <si>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</si>
  <si>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</si>
  <si>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</si>
  <si>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</si>
  <si>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</si>
  <si>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</si>
  <si>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</si>
  <si>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</si>
  <si>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</si>
  <si>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</si>
  <si>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</si>
  <si>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</si>
  <si>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</si>
  <si>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</si>
  <si>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</si>
  <si>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</si>
  <si>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</si>
  <si>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</si>
  <si>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</si>
  <si>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</si>
  <si>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</si>
  <si>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</si>
  <si>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</si>
  <si>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</si>
  <si>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</si>
  <si>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</si>
  <si>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</si>
  <si>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</si>
  <si>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</si>
  <si>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</si>
  <si>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</si>
  <si>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</si>
  <si>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</si>
  <si>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</si>
  <si>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</si>
  <si>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</si>
  <si>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</si>
  <si>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</si>
  <si>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</si>
  <si>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</si>
  <si>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</si>
  <si>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</si>
  <si>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</si>
  <si>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</si>
  <si>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</si>
  <si>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</si>
  <si>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</si>
  <si>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</si>
  <si>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</si>
  <si>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</si>
  <si>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</si>
  <si>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</si>
  <si>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</si>
  <si>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</si>
  <si>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</si>
  <si>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</si>
  <si>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</si>
  <si>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</si>
  <si>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</si>
  <si>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</si>
  <si>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</si>
  <si>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</si>
  <si>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</si>
  <si>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</si>
  <si>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</si>
  <si>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</si>
  <si>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</si>
  <si>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</si>
  <si>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</si>
  <si>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</si>
  <si>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</si>
  <si>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</si>
  <si>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</si>
  <si>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</si>
  <si>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</si>
  <si>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</si>
  <si>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</si>
  <si>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</si>
  <si>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</si>
  <si>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</si>
  <si>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</si>
  <si>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</si>
  <si>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</si>
  <si>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</si>
  <si>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</si>
  <si>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</si>
  <si>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</si>
  <si>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</si>
  <si>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</si>
  <si>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</si>
  <si>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</si>
  <si>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</si>
  <si>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</si>
  <si>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</si>
  <si>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</si>
  <si>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</si>
  <si>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</si>
  <si>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</si>
  <si>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</si>
  <si>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</si>
  <si>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</si>
  <si>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</si>
  <si>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</si>
  <si>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</si>
  <si>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</si>
  <si>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</si>
  <si>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</si>
  <si>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</si>
  <si>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</si>
  <si>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</si>
  <si>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</si>
  <si>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</si>
  <si>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</si>
  <si>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</si>
  <si>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</si>
  <si>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</si>
  <si>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</si>
  <si>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</si>
  <si>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</si>
  <si>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</si>
  <si>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</si>
  <si>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</si>
  <si>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</si>
  <si>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</si>
  <si>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</si>
  <si>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</si>
  <si>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</si>
  <si>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</si>
  <si>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</si>
  <si>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</si>
  <si>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</si>
  <si>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</si>
  <si>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</si>
  <si>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</si>
  <si>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</si>
  <si>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</si>
  <si>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</si>
  <si>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</si>
  <si>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</si>
  <si>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</si>
  <si>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</si>
  <si>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</si>
  <si>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</si>
  <si>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</si>
  <si>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</si>
  <si>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</si>
  <si>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</si>
  <si>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</si>
  <si>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</si>
  <si>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</si>
  <si>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</si>
  <si>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</si>
  <si>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</si>
  <si>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</si>
  <si>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</si>
  <si>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</si>
  <si>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</si>
  <si>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</si>
  <si>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</si>
  <si>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</si>
  <si>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</si>
  <si>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</si>
  <si>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</si>
  <si>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</si>
  <si>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</si>
  <si>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</si>
  <si>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</si>
  <si>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</si>
  <si>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</si>
  <si>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</si>
  <si>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</si>
  <si>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</si>
  <si>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</si>
  <si>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</si>
  <si>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</si>
  <si>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</si>
  <si>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</si>
  <si>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</si>
  <si>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</si>
  <si>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</si>
  <si>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</si>
  <si>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</si>
  <si>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</si>
  <si>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</si>
  <si>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</si>
  <si>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</si>
  <si>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</si>
  <si>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</si>
  <si>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</si>
  <si>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</si>
  <si>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</si>
  <si>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</si>
  <si>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</si>
  <si>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</si>
  <si>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</si>
  <si>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</si>
  <si>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</si>
  <si>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</si>
  <si>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</si>
  <si>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</si>
  <si>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</si>
  <si>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</si>
  <si>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</si>
  <si>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</si>
  <si>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</si>
  <si>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</si>
  <si>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</si>
  <si>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</si>
  <si>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</si>
  <si>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</si>
  <si>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</si>
  <si>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</si>
  <si>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</si>
  <si>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</si>
  <si>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</si>
  <si>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</si>
  <si>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</si>
  <si>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</si>
  <si>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</si>
  <si>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</si>
  <si>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</si>
  <si>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</si>
  <si>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</si>
  <si>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</si>
  <si>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</si>
  <si>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</si>
  <si>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</si>
  <si>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</si>
  <si>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</si>
  <si>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</si>
  <si>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</si>
  <si>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</si>
  <si>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</si>
  <si>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</si>
  <si>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</si>
  <si>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</si>
  <si>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</si>
  <si>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</si>
  <si>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</si>
  <si>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</si>
  <si>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</si>
  <si>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</si>
  <si>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</si>
  <si>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</si>
  <si>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</si>
  <si>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</si>
  <si>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</si>
  <si>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</si>
  <si>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</si>
  <si>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</si>
  <si>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</si>
  <si>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</si>
  <si>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</si>
  <si>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</si>
  <si>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</si>
  <si>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</si>
  <si>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</si>
  <si>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</si>
  <si>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</si>
  <si>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</si>
  <si>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</si>
  <si>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</si>
  <si>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</si>
  <si>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</si>
  <si>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</si>
  <si>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</si>
  <si>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</si>
  <si>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</si>
  <si>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</si>
  <si>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</si>
  <si>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</si>
  <si>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</si>
  <si>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</si>
  <si>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</si>
  <si>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</si>
  <si>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</si>
  <si>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</si>
  <si>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</si>
  <si>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</si>
  <si>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</si>
  <si>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</si>
  <si>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</si>
  <si>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</si>
  <si>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</si>
  <si>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</si>
  <si>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</si>
  <si>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</si>
  <si>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</si>
  <si>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</si>
  <si>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</si>
  <si>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</si>
  <si>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</si>
  <si>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</si>
  <si>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</si>
  <si>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</si>
  <si>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</si>
  <si>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</si>
  <si>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</si>
  <si>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</si>
  <si>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</si>
  <si>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</si>
  <si>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</si>
  <si>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</si>
  <si>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</si>
  <si>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</si>
  <si>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</si>
  <si>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</si>
  <si>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</si>
  <si>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</si>
  <si>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</si>
  <si>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</si>
  <si>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</si>
  <si>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</si>
  <si>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</si>
  <si>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</si>
  <si>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</si>
  <si>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</si>
  <si>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</si>
  <si>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</si>
  <si>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</si>
  <si>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</si>
  <si>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</si>
  <si>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</si>
  <si>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</si>
  <si>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</si>
  <si>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</si>
  <si>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</si>
  <si>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</si>
  <si>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</si>
  <si>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</si>
  <si>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</si>
  <si>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</si>
  <si>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</si>
  <si>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</si>
  <si>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</si>
  <si>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</si>
  <si>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</si>
  <si>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</si>
  <si>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</si>
  <si>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</si>
  <si>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</si>
  <si>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</si>
  <si>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</si>
  <si>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</si>
  <si>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</si>
  <si>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</si>
  <si>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</si>
  <si>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</si>
  <si>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</si>
  <si>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</si>
  <si>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</si>
  <si>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</si>
  <si>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</si>
  <si>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</si>
  <si>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</si>
  <si>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</si>
  <si>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</si>
  <si>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</si>
  <si>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</si>
  <si>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</si>
  <si>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</si>
  <si>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</si>
  <si>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</si>
  <si>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</si>
  <si>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</si>
  <si>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</si>
  <si>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</si>
  <si>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</si>
  <si>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</si>
  <si>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</si>
  <si>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</si>
  <si>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</si>
  <si>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</si>
  <si>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</si>
  <si>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</si>
  <si>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</si>
  <si>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</si>
  <si>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</si>
  <si>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</si>
  <si>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</si>
  <si>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</si>
  <si>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</si>
  <si>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</si>
  <si>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</si>
  <si>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</si>
  <si>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</si>
  <si>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</si>
  <si>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</si>
  <si>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</si>
  <si>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</si>
  <si>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</si>
  <si>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</si>
  <si>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</si>
  <si>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</si>
  <si>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</si>
  <si>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</si>
  <si>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</si>
  <si>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</si>
  <si>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</si>
  <si>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</si>
  <si>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</si>
  <si>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</si>
  <si>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</si>
  <si>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</si>
  <si>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</si>
  <si>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</si>
  <si>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</si>
  <si>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</si>
  <si>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</si>
  <si>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</si>
  <si>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</si>
  <si>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</si>
  <si>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</si>
  <si>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</si>
  <si>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</si>
  <si>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</si>
  <si>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</si>
  <si>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</si>
  <si>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</si>
  <si>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</si>
  <si>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</si>
  <si>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</si>
  <si>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</si>
  <si>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</si>
  <si>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</si>
  <si>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</si>
  <si>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</si>
  <si>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</si>
  <si>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</si>
  <si>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</si>
  <si>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</si>
  <si>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</si>
  <si>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</si>
  <si>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</si>
  <si>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</si>
  <si>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</si>
  <si>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</si>
  <si>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</si>
  <si>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</si>
  <si>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</si>
  <si>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</si>
  <si>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</si>
  <si>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</si>
  <si>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</si>
  <si>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</si>
  <si>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</si>
  <si>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</si>
  <si>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</si>
  <si>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</si>
  <si>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</si>
  <si>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</si>
  <si>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</si>
  <si>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</si>
  <si>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</si>
  <si>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</si>
  <si>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</si>
  <si>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</si>
  <si>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</si>
  <si>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</si>
  <si>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</si>
  <si>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</si>
  <si>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</si>
  <si>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</si>
  <si>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</si>
  <si>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</si>
  <si>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</si>
  <si>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</si>
  <si>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</si>
  <si>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</si>
  <si>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</si>
  <si>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</si>
  <si>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</si>
  <si>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</si>
  <si>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</si>
  <si>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</si>
  <si>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</si>
  <si>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</si>
  <si>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</si>
  <si>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</si>
  <si>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</si>
  <si>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</si>
  <si>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</si>
  <si>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</si>
  <si>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</si>
  <si>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</si>
  <si>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</si>
  <si>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</si>
  <si>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</si>
  <si>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</si>
  <si>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</si>
  <si>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</si>
  <si>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</si>
  <si>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</si>
  <si>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</si>
  <si>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</si>
  <si>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</si>
  <si>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</si>
  <si>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</si>
  <si>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</si>
  <si>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</si>
  <si>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</si>
  <si>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</si>
  <si>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</si>
  <si>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</si>
  <si>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</si>
  <si>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</si>
  <si>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</si>
  <si>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</si>
  <si>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</si>
  <si>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</si>
  <si>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</si>
  <si>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</si>
  <si>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</si>
  <si>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</si>
  <si>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</si>
  <si>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</si>
  <si>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</si>
  <si>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</si>
  <si>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</si>
  <si>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</si>
  <si>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</si>
  <si>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</si>
  <si>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</si>
  <si>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</si>
  <si>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</si>
  <si>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</si>
  <si>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</si>
  <si>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</si>
  <si>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</si>
  <si>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</si>
  <si>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</si>
  <si>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</si>
  <si>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</si>
  <si>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</si>
  <si>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</si>
  <si>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</si>
  <si>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</si>
  <si>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</si>
  <si>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</si>
  <si>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</si>
  <si>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</si>
  <si>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</si>
  <si>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</si>
  <si>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</si>
  <si>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</si>
  <si>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</si>
  <si>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</si>
  <si>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</si>
  <si>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</si>
  <si>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</si>
  <si>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</si>
  <si>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</si>
  <si>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</si>
  <si>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</si>
  <si>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</si>
  <si>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</si>
  <si>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</si>
  <si>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</si>
  <si>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</si>
  <si>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</si>
  <si>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</si>
  <si>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</si>
  <si>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</si>
  <si>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</si>
  <si>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</si>
  <si>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</si>
  <si>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</si>
  <si>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</si>
  <si>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</si>
  <si>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</si>
  <si>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</si>
  <si>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</si>
  <si>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</si>
  <si>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</si>
  <si>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</si>
  <si>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</si>
  <si>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</si>
  <si>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</si>
  <si>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</si>
  <si>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</si>
  <si>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</si>
  <si>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</si>
  <si>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</si>
  <si>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</si>
  <si>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</si>
  <si>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</si>
  <si>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</si>
  <si>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</si>
  <si>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</si>
  <si>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</si>
  <si>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</si>
  <si>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</si>
  <si>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</si>
  <si>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</si>
  <si>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</si>
  <si>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</si>
  <si>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</si>
  <si>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</si>
  <si>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</si>
  <si>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</si>
  <si>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</si>
  <si>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</si>
  <si>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</si>
  <si>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</si>
  <si>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</si>
  <si>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</si>
  <si>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</si>
  <si>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</si>
  <si>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</si>
  <si>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</si>
  <si>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</si>
  <si>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</si>
  <si>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</si>
  <si>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</si>
  <si>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</si>
  <si>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</si>
  <si>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</si>
  <si>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</si>
  <si>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</si>
  <si>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</si>
  <si>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</si>
  <si>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</si>
  <si>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</si>
  <si>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</si>
  <si>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</si>
  <si>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</si>
  <si>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</si>
  <si>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</si>
  <si>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</si>
  <si>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</si>
  <si>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</si>
  <si>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</si>
  <si>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</si>
  <si>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</si>
  <si>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</si>
  <si>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</si>
  <si>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</si>
  <si>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</si>
  <si>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</si>
  <si>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</si>
  <si>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</si>
  <si>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</si>
  <si>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</si>
  <si>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</si>
  <si>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</si>
  <si>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</si>
  <si>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</si>
  <si>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</si>
  <si>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</si>
  <si>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</si>
  <si>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</si>
  <si>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</si>
  <si>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</si>
  <si>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</si>
  <si>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</si>
  <si>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</si>
  <si>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</si>
  <si>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</si>
  <si>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</si>
  <si>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</si>
  <si>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</si>
  <si>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</si>
  <si>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</si>
  <si>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</si>
  <si>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</si>
  <si>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</si>
  <si>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</si>
  <si>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</si>
  <si>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</si>
  <si>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</si>
  <si>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</si>
  <si>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</si>
  <si>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</si>
  <si>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</si>
  <si>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</si>
  <si>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</si>
  <si>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</si>
  <si>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</si>
  <si>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</si>
  <si>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</si>
  <si>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</si>
  <si>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</si>
  <si>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</si>
  <si>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</si>
  <si>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</si>
  <si>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</si>
  <si>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</si>
  <si>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</si>
  <si>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</si>
  <si>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</si>
  <si>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</si>
  <si>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</si>
  <si>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</si>
  <si>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</si>
  <si>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</si>
  <si>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</si>
  <si>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</si>
  <si>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</si>
  <si>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</si>
  <si>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</si>
  <si>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</si>
  <si>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</si>
  <si>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</si>
  <si>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</si>
  <si>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</si>
  <si>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</si>
  <si>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</si>
  <si>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</si>
  <si>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</si>
  <si>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</si>
  <si>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</si>
  <si>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</si>
  <si>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</si>
  <si>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</si>
  <si>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</si>
  <si>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</si>
  <si>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</si>
  <si>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</si>
  <si>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</si>
  <si>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</si>
  <si>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</si>
  <si>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</si>
  <si>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</si>
  <si>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</si>
  <si>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</si>
  <si>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</si>
  <si>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</si>
  <si>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</si>
  <si>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</si>
  <si>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</si>
  <si>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</si>
  <si>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</si>
  <si>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</si>
  <si>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</si>
  <si>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</si>
  <si>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</si>
  <si>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</si>
  <si>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</si>
  <si>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</si>
  <si>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</si>
  <si>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</si>
  <si>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</si>
  <si>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</si>
  <si>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</si>
  <si>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</si>
  <si>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</si>
  <si>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</si>
  <si>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</si>
  <si>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</si>
  <si>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</si>
  <si>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</si>
  <si>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</si>
  <si>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</si>
  <si>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</si>
  <si>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</si>
  <si>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</si>
  <si>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</si>
  <si>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</si>
  <si>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</si>
  <si>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</si>
  <si>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</si>
  <si>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</si>
  <si>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</si>
  <si>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</si>
  <si>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</si>
  <si>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</si>
  <si>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</si>
  <si>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</si>
  <si>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</si>
  <si>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</si>
  <si>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</si>
  <si>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</si>
  <si>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</si>
  <si>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</si>
  <si>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</si>
  <si>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</si>
  <si>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</si>
  <si>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</si>
  <si>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</si>
  <si>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</si>
  <si>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</si>
  <si>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</si>
  <si>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</si>
  <si>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</si>
  <si>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</si>
  <si>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</si>
  <si>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</si>
  <si>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</si>
  <si>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</si>
  <si>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</si>
  <si>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</si>
  <si>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</si>
  <si>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</si>
  <si>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</si>
  <si>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</si>
  <si>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</si>
  <si>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</si>
  <si>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</si>
  <si>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</si>
  <si>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</si>
  <si>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</si>
  <si>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</si>
  <si>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</si>
  <si>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</si>
  <si>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</si>
  <si>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</si>
  <si>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</si>
  <si>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</si>
  <si>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</si>
  <si>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</si>
  <si>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</si>
  <si>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</si>
  <si>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</si>
  <si>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</si>
  <si>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</si>
  <si>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</si>
  <si>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</si>
  <si>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</si>
  <si>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</si>
  <si>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</si>
  <si>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</si>
  <si>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</si>
  <si>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</si>
  <si>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</si>
  <si>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</si>
  <si>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</si>
  <si>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</si>
  <si>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</si>
  <si>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</si>
  <si>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</si>
  <si>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</si>
  <si>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</si>
  <si>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</si>
  <si>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</si>
  <si>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</si>
  <si>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</si>
  <si>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</si>
  <si>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</si>
  <si>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</si>
  <si>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</si>
  <si>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</si>
  <si>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</si>
  <si>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</si>
  <si>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</si>
  <si>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</si>
  <si>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</si>
  <si>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</si>
  <si>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</si>
  <si>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</si>
  <si>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</si>
  <si>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</si>
  <si>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</si>
  <si>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</si>
  <si>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</si>
  <si>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</si>
  <si>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</si>
  <si>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</si>
  <si>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</si>
  <si>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</si>
  <si>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</si>
  <si>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</si>
  <si>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</si>
  <si>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</si>
  <si>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</si>
  <si>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</si>
  <si>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</si>
  <si>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</si>
  <si>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</si>
  <si>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</si>
  <si>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</si>
  <si>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</si>
  <si>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</si>
  <si>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</si>
  <si>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</si>
  <si>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</si>
  <si>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</si>
  <si>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</si>
  <si>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</si>
  <si>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</si>
  <si>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</si>
  <si>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</si>
  <si>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</si>
  <si>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</si>
  <si>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</si>
  <si>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</si>
  <si>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</si>
  <si>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</si>
  <si>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</si>
  <si>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</si>
  <si>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</si>
  <si>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</si>
  <si>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</si>
  <si>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</si>
  <si>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</si>
  <si>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</si>
  <si>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</si>
  <si>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</si>
  <si>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</si>
  <si>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</si>
  <si>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</si>
  <si>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</si>
  <si>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</si>
  <si>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</si>
  <si>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</si>
  <si>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</si>
  <si>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</si>
  <si>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</si>
  <si>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</si>
  <si>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</si>
  <si>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</si>
  <si>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</si>
  <si>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</si>
  <si>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</si>
  <si>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</si>
  <si>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</si>
  <si>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</si>
  <si>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</si>
  <si>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</si>
  <si>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</si>
  <si>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</si>
  <si>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</si>
  <si>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</si>
  <si>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</si>
  <si>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</si>
  <si>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</si>
  <si>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</si>
  <si>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</si>
  <si>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</si>
  <si>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</si>
  <si>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</si>
  <si>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</si>
  <si>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</si>
  <si>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</si>
  <si>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</si>
  <si>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</si>
  <si>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</si>
  <si>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</si>
  <si>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</si>
  <si>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</si>
  <si>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</si>
  <si>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</si>
  <si>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</si>
  <si>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</si>
  <si>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</si>
  <si>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</si>
  <si>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</si>
  <si>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</si>
  <si>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</si>
  <si>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</si>
  <si>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</si>
  <si>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</si>
  <si>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</si>
  <si>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</si>
  <si>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</si>
  <si>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</si>
  <si>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</si>
  <si>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</si>
  <si>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</si>
  <si>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</si>
  <si>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</si>
  <si>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</si>
  <si>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</si>
  <si>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</si>
  <si>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</si>
  <si>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</si>
  <si>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</si>
  <si>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</si>
  <si>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</si>
  <si>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</si>
  <si>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</si>
  <si>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</si>
  <si>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</si>
  <si>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</si>
  <si>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</si>
  <si>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</si>
  <si>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</si>
  <si>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</si>
  <si>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</si>
  <si>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</si>
  <si>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</si>
  <si>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</si>
  <si>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</si>
  <si>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</si>
  <si>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</si>
  <si>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</si>
  <si>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</si>
  <si>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</si>
  <si>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</si>
  <si>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</si>
  <si>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</si>
  <si>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</si>
  <si>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</si>
  <si>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</si>
  <si>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</si>
  <si>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</si>
  <si>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</si>
  <si>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</si>
  <si>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</si>
  <si>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</si>
  <si>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</si>
  <si>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</si>
  <si>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</si>
  <si>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</si>
  <si>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</si>
  <si>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</si>
  <si>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</si>
  <si>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</si>
  <si>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</si>
  <si>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</si>
  <si>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</si>
  <si>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</si>
  <si>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</si>
  <si>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</si>
  <si>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</si>
  <si>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</si>
  <si>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</si>
  <si>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</si>
  <si>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</si>
  <si>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</si>
  <si>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</si>
  <si>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</si>
  <si>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</si>
  <si>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</si>
  <si>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</si>
  <si>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</si>
  <si>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</si>
  <si>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</si>
  <si>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</si>
  <si>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</si>
  <si>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</si>
  <si>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</si>
  <si>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</si>
  <si>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</si>
  <si>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</si>
  <si>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</si>
  <si>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</si>
  <si>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</si>
  <si>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</si>
  <si>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</si>
  <si>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</si>
  <si>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</si>
  <si>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</si>
  <si>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</si>
  <si>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</si>
  <si>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</si>
  <si>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</si>
  <si>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</si>
  <si>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</si>
  <si>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</si>
  <si>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</si>
  <si>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</si>
  <si>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</si>
  <si>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</si>
  <si>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</si>
  <si>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</si>
  <si>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</si>
  <si>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</si>
  <si>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</si>
  <si>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</si>
  <si>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</si>
  <si>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</si>
  <si>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</si>
  <si>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</si>
  <si>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</si>
  <si>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</si>
  <si>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</si>
  <si>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</si>
  <si>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</si>
  <si>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</si>
  <si>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</si>
  <si>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</si>
  <si>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</si>
  <si>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</si>
  <si>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</si>
  <si>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</si>
  <si>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</si>
  <si>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</si>
  <si>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</si>
  <si>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</si>
  <si>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</si>
  <si>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</si>
  <si>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</si>
  <si>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</si>
  <si>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</si>
  <si>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</si>
  <si>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</si>
  <si>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</si>
  <si>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</si>
  <si>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</si>
  <si>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</si>
  <si>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</si>
  <si>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</si>
  <si>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</si>
  <si>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</si>
  <si>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</si>
  <si>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</si>
  <si>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</si>
  <si>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</si>
  <si>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</si>
  <si>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</si>
  <si>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</si>
  <si>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</si>
  <si>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</si>
  <si>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</si>
  <si>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</si>
  <si>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</si>
  <si>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</si>
  <si>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</si>
  <si>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</si>
  <si>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</si>
  <si>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</si>
  <si>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</si>
  <si>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</si>
  <si>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</si>
  <si>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</si>
  <si>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</si>
  <si>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</si>
  <si>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</si>
  <si>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</si>
  <si>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</si>
  <si>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</si>
  <si>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</si>
  <si>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</si>
  <si>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</si>
  <si>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</si>
  <si>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</si>
  <si>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</si>
  <si>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</si>
  <si>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</si>
  <si>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</si>
  <si>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</si>
  <si>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</si>
  <si>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</si>
  <si>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</si>
  <si>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</si>
  <si>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</si>
  <si>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</si>
  <si>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</si>
  <si>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</si>
  <si>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</si>
  <si>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</si>
  <si>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</si>
  <si>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</si>
  <si>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</si>
  <si>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</si>
  <si>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</si>
  <si>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</si>
  <si>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</si>
  <si>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</si>
  <si>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</si>
  <si>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</si>
  <si>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</si>
  <si>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</si>
  <si>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</si>
  <si>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</si>
  <si>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</si>
  <si>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</si>
  <si>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</si>
  <si>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</si>
  <si>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</si>
  <si>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</si>
  <si>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</si>
  <si>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</si>
  <si>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</si>
  <si>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</si>
  <si>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</si>
  <si>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</si>
  <si>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</si>
  <si>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</si>
  <si>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</si>
  <si>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</si>
  <si>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</si>
  <si>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</si>
  <si>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</si>
  <si>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</si>
  <si>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</si>
  <si>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</si>
  <si>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</si>
  <si>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</si>
  <si>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</si>
  <si>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</si>
  <si>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</si>
  <si>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</si>
  <si>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</si>
  <si>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</si>
  <si>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</si>
  <si>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</si>
  <si>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</si>
  <si>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</si>
  <si>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</si>
  <si>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</si>
  <si>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</si>
  <si>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</si>
  <si>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</si>
  <si>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</si>
  <si>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</si>
  <si>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</si>
  <si>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</si>
  <si>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</si>
  <si>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</si>
  <si>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</si>
  <si>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</si>
  <si>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</si>
  <si>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</si>
  <si>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</si>
  <si>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</si>
  <si>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</si>
  <si>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</si>
  <si>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</si>
  <si>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</si>
  <si>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</si>
  <si>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</si>
  <si>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</si>
  <si>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</si>
  <si>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</si>
  <si>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</si>
  <si>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</si>
  <si>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</si>
  <si>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</si>
  <si>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</si>
  <si>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</si>
  <si>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</si>
  <si>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</si>
  <si>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</si>
  <si>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</si>
  <si>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</si>
  <si>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</si>
  <si>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</si>
  <si>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</si>
  <si>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</si>
  <si>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</si>
  <si>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</si>
  <si>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</si>
  <si>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</si>
  <si>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</si>
  <si>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</si>
  <si>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</si>
  <si>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</si>
  <si>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</si>
  <si>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</si>
  <si>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</si>
  <si>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</si>
  <si>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</si>
  <si>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</si>
  <si>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</si>
  <si>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</si>
  <si>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</si>
  <si>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</si>
  <si>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</si>
  <si>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</si>
  <si>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</si>
  <si>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</si>
  <si>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</si>
  <si>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</si>
  <si>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</si>
  <si>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</si>
  <si>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</si>
  <si>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</si>
  <si>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</si>
  <si>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</si>
  <si>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</si>
  <si>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</si>
  <si>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</si>
  <si>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</si>
  <si>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</si>
  <si>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</si>
  <si>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</si>
  <si>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</si>
  <si>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</si>
  <si>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</si>
  <si>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</si>
  <si>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</si>
  <si>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</si>
  <si>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</si>
  <si>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</si>
  <si>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</si>
  <si>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</si>
  <si>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</si>
  <si>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</si>
  <si>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</si>
  <si>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</si>
  <si>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</si>
  <si>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</si>
  <si>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</si>
  <si>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</si>
  <si>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</si>
  <si>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</si>
  <si>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</si>
  <si>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</si>
  <si>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</si>
  <si>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</si>
  <si>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</si>
  <si>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</si>
  <si>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</si>
  <si>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</si>
  <si>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</si>
  <si>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</si>
  <si>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</si>
  <si>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</si>
  <si>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</si>
  <si>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</si>
  <si>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</si>
  <si>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</si>
  <si>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</si>
  <si>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</si>
  <si>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</si>
  <si>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</si>
  <si>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</si>
  <si>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</si>
  <si>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</si>
  <si>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</si>
  <si>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</si>
  <si>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</si>
  <si>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</si>
  <si>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</si>
  <si>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</si>
  <si>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</si>
  <si>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</si>
  <si>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</si>
  <si>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</si>
  <si>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</si>
  <si>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</si>
  <si>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</si>
  <si>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</si>
  <si>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</si>
  <si>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</si>
  <si>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</si>
  <si>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</si>
  <si>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</si>
  <si>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</si>
  <si>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</si>
  <si>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</si>
  <si>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</si>
  <si>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</si>
  <si>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</si>
  <si>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</si>
  <si>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</si>
  <si>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</si>
  <si>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</si>
  <si>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</si>
  <si>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</si>
  <si>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</si>
  <si>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</si>
  <si>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</si>
  <si>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</si>
  <si>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</si>
  <si>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</si>
  <si>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</si>
  <si>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</si>
  <si>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</si>
  <si>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</si>
  <si>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</si>
  <si>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</si>
  <si>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</si>
  <si>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</si>
  <si>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</si>
  <si>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</si>
  <si>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</si>
  <si>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</si>
  <si>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</si>
  <si>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</si>
  <si>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</si>
  <si>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</si>
  <si>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</si>
  <si>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</si>
  <si>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</si>
  <si>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</si>
  <si>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</si>
  <si>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</si>
  <si>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</si>
  <si>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</si>
  <si>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</si>
  <si>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</si>
  <si>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</si>
  <si>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</si>
  <si>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</si>
  <si>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</si>
  <si>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</si>
  <si>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</si>
  <si>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</si>
  <si>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</si>
  <si>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</si>
  <si>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</si>
  <si>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</si>
  <si>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</si>
  <si>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</si>
  <si>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</si>
  <si>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</si>
  <si>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</si>
  <si>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</si>
  <si>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</si>
  <si>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</si>
  <si>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</si>
  <si>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</si>
  <si>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</si>
  <si>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</si>
  <si>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</si>
  <si>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</si>
  <si>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</si>
  <si>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</si>
  <si>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</si>
  <si>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</si>
  <si>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</si>
  <si>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</si>
  <si>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</si>
  <si>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</si>
  <si>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</si>
  <si>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</si>
  <si>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</si>
  <si>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</si>
  <si>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</si>
  <si>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</si>
  <si>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</si>
  <si>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</si>
  <si>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</si>
  <si>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</si>
  <si>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</si>
  <si>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</si>
  <si>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</si>
  <si>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</si>
  <si>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</si>
  <si>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</si>
  <si>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</si>
  <si>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</si>
  <si>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</si>
  <si>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</si>
  <si>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</si>
  <si>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</si>
  <si>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</si>
  <si>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</si>
  <si>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</si>
  <si>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</si>
  <si>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</si>
  <si>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</si>
  <si>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</si>
  <si>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</si>
  <si>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</si>
  <si>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</si>
  <si>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</si>
  <si>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</si>
  <si>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</si>
  <si>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</si>
  <si>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</si>
  <si>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</si>
  <si>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</si>
  <si>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</si>
  <si>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</si>
  <si>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</si>
  <si>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</si>
  <si>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</si>
  <si>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</si>
  <si>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</si>
  <si>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</si>
  <si>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</si>
  <si>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</si>
  <si>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</si>
  <si>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</si>
  <si>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</si>
  <si>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</si>
  <si>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</si>
  <si>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</si>
  <si>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</si>
  <si>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</si>
  <si>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</si>
  <si>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</si>
  <si>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</si>
  <si>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</si>
  <si>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</si>
  <si>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</si>
  <si>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</si>
  <si>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</si>
  <si>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</si>
  <si>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</si>
  <si>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</si>
  <si>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</si>
  <si>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</si>
  <si>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</si>
  <si>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</si>
  <si>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</si>
  <si>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</si>
  <si>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</si>
  <si>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</si>
  <si>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</si>
  <si>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</si>
  <si>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</si>
  <si>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</si>
  <si>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</si>
  <si>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</si>
  <si>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</si>
  <si>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</si>
  <si>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</si>
  <si>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</si>
  <si>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</si>
  <si>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</si>
  <si>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</si>
  <si>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</si>
  <si>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</si>
  <si>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</si>
  <si>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</si>
  <si>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</si>
  <si>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</si>
  <si>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</si>
  <si>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</si>
  <si>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</si>
  <si>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</si>
  <si>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</si>
  <si>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</si>
  <si>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</si>
  <si>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</si>
  <si>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</si>
  <si>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</si>
  <si>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</si>
  <si>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</si>
  <si>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</si>
  <si>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</si>
  <si>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</si>
  <si>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</si>
  <si>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</si>
  <si>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</si>
  <si>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</si>
  <si>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</si>
  <si>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</si>
  <si>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</si>
  <si>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</si>
  <si>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</si>
  <si>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</si>
  <si>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</si>
  <si>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</si>
  <si>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</si>
  <si>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</si>
  <si>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</si>
  <si>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</si>
  <si>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</si>
  <si>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</si>
  <si>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</si>
  <si>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</si>
  <si>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</si>
  <si>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</si>
  <si>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</si>
  <si>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</si>
  <si>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</si>
  <si>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</si>
  <si>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</si>
  <si>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</si>
  <si>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</si>
  <si>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</si>
  <si>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</si>
  <si>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</si>
  <si>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</si>
  <si>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</si>
  <si>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</si>
  <si>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</si>
  <si>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</si>
  <si>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</si>
  <si>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</si>
  <si>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</si>
  <si>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</si>
  <si>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</si>
  <si>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</si>
  <si>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</si>
  <si>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</si>
  <si>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</si>
  <si>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</si>
  <si>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</si>
  <si>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</si>
  <si>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</si>
  <si>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</si>
  <si>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</si>
  <si>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</si>
  <si>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</si>
  <si>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</si>
  <si>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</si>
  <si>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</si>
  <si>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</si>
  <si>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</si>
  <si>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</si>
  <si>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</si>
  <si>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</si>
  <si>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</si>
  <si>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</si>
  <si>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</si>
  <si>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</si>
  <si>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</si>
  <si>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</si>
  <si>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</si>
  <si>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</si>
  <si>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</si>
  <si>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</si>
  <si>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</si>
  <si>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</si>
  <si>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</si>
  <si>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</si>
  <si>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</si>
  <si>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</si>
  <si>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</si>
  <si>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</si>
  <si>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</si>
  <si>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</si>
  <si>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</si>
  <si>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</si>
  <si>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</si>
  <si>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</si>
  <si>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</si>
  <si>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</si>
  <si>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</si>
  <si>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</si>
  <si>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</si>
  <si>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</si>
  <si>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</si>
  <si>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</si>
  <si>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</si>
  <si>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</si>
  <si>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</si>
  <si>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</si>
  <si>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</si>
  <si>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</si>
  <si>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</si>
  <si>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</si>
  <si>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</si>
  <si>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</si>
  <si>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</si>
  <si>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</si>
  <si>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</si>
  <si>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</si>
  <si>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</si>
  <si>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</si>
  <si>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</si>
  <si>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</si>
  <si>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</si>
  <si>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</si>
  <si>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</si>
  <si>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</si>
  <si>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</si>
  <si>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</si>
  <si>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</si>
  <si>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</si>
  <si>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</si>
  <si>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</si>
  <si>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</si>
  <si>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</si>
  <si>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</si>
  <si>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</si>
  <si>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</si>
  <si>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</si>
  <si>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</si>
  <si>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</si>
  <si>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</si>
  <si>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</si>
  <si>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</si>
  <si>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</si>
  <si>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</si>
  <si>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</si>
  <si>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</si>
  <si>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</si>
  <si>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</si>
  <si>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</si>
  <si>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</si>
  <si>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</si>
  <si>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</si>
  <si>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</si>
  <si>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</si>
  <si>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</si>
  <si>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</si>
  <si>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</si>
  <si>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</si>
  <si>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</si>
  <si>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</si>
  <si>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</si>
  <si>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</si>
  <si>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</si>
  <si>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</si>
  <si>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</si>
  <si>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</si>
  <si>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</si>
  <si>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</si>
  <si>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</si>
  <si>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</si>
  <si>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</si>
  <si>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</si>
  <si>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</si>
  <si>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</si>
  <si>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</si>
  <si>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</si>
  <si>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</si>
  <si>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</si>
  <si>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</si>
  <si>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</si>
  <si>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</si>
  <si>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</si>
  <si>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</si>
  <si>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</si>
  <si>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</si>
  <si>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</si>
  <si>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</si>
  <si>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</si>
  <si>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</si>
  <si>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</si>
  <si>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</si>
  <si>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</si>
  <si>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</si>
  <si>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</si>
  <si>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</si>
  <si>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</si>
  <si>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</si>
  <si>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</si>
  <si>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</si>
  <si>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</si>
  <si>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</si>
  <si>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</si>
  <si>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</si>
  <si>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</si>
  <si>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</si>
  <si>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</si>
  <si>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</si>
  <si>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</si>
  <si>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</si>
  <si>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</si>
  <si>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</si>
  <si>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</si>
  <si>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</si>
  <si>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</si>
  <si>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</si>
  <si>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</si>
  <si>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</si>
  <si>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</si>
  <si>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</si>
  <si>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</si>
  <si>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</si>
  <si>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</si>
  <si>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</si>
  <si>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</si>
  <si>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</si>
  <si>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</si>
  <si>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</si>
  <si>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</si>
  <si>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</si>
  <si>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</si>
  <si>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</si>
  <si>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</si>
  <si>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</si>
  <si>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</si>
  <si>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</si>
  <si>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</si>
  <si>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</si>
  <si>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</si>
  <si>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</si>
  <si>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</si>
  <si>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</si>
  <si>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</si>
  <si>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</si>
  <si>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</si>
  <si>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</si>
  <si>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</si>
  <si>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</si>
  <si>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</si>
  <si>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</si>
  <si>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</si>
  <si>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</si>
  <si>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</si>
  <si>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</si>
  <si>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</si>
  <si>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</si>
  <si>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</si>
  <si>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</si>
  <si>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</si>
  <si>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</si>
  <si>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</si>
  <si>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</si>
  <si>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</si>
  <si>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</si>
  <si>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</si>
  <si>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</si>
  <si>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</si>
  <si>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</si>
  <si>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</si>
  <si>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</si>
  <si>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</si>
  <si>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</si>
  <si>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</si>
  <si>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</si>
  <si>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</si>
  <si>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</si>
  <si>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</si>
  <si>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</si>
  <si>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</si>
  <si>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</si>
  <si>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</si>
  <si>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</si>
  <si>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</si>
  <si>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</si>
  <si>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</si>
  <si>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</si>
  <si>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</si>
  <si>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</si>
  <si>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</si>
  <si>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</si>
  <si>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</si>
  <si>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</si>
  <si>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</si>
  <si>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</si>
  <si>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</si>
  <si>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</si>
  <si>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</si>
  <si>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</si>
  <si>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</si>
  <si>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</si>
  <si>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</si>
  <si>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</si>
  <si>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</si>
  <si>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</si>
  <si>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</si>
  <si>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</si>
  <si>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</si>
  <si>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</si>
  <si>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</si>
  <si>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</si>
  <si>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</si>
  <si>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</si>
  <si>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</si>
  <si>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</si>
  <si>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</si>
  <si>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</si>
  <si>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</si>
  <si>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</si>
  <si>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</si>
  <si>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</si>
  <si>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</si>
  <si>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</si>
  <si>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</si>
  <si>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</si>
  <si>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</si>
  <si>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</si>
  <si>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</si>
  <si>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</si>
  <si>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</si>
  <si>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</si>
  <si>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</si>
  <si>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</si>
  <si>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</si>
  <si>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</si>
  <si>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</si>
  <si>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</si>
  <si>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</si>
  <si>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</si>
  <si>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</si>
  <si>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</si>
  <si>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</si>
  <si>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</si>
  <si>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</si>
  <si>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</si>
  <si>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</si>
  <si>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</si>
  <si>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</si>
  <si>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</si>
  <si>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</si>
  <si>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</si>
  <si>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</si>
  <si>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</si>
  <si>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</si>
  <si>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</si>
  <si>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</si>
  <si>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</si>
  <si>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</si>
  <si>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</si>
  <si>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</si>
  <si>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</si>
  <si>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</si>
  <si>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</si>
  <si>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</si>
  <si>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</si>
  <si>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</si>
  <si>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</si>
  <si>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</si>
  <si>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</si>
  <si>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</si>
  <si>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</si>
  <si>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</si>
  <si>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</si>
  <si>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</si>
  <si>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</si>
  <si>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</si>
  <si>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</si>
  <si>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</si>
  <si>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</si>
  <si>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</si>
  <si>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</si>
  <si>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</si>
  <si>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</si>
  <si>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</si>
  <si>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</si>
  <si>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</si>
  <si>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</si>
  <si>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</si>
  <si>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</si>
  <si>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</si>
  <si>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</si>
  <si>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</si>
  <si>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</si>
  <si>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</si>
  <si>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</si>
  <si>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</si>
  <si>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</si>
  <si>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</si>
  <si>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</si>
  <si>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</si>
  <si>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</si>
  <si>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</si>
  <si>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</si>
  <si>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</si>
  <si>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</si>
  <si>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</si>
  <si>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</si>
  <si>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</si>
  <si>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</si>
  <si>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</si>
  <si>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</si>
  <si>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</si>
  <si>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</si>
  <si>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</si>
  <si>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</si>
  <si>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</si>
  <si>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</si>
  <si>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</si>
  <si>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</si>
  <si>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</si>
  <si>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</si>
  <si>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</si>
  <si>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</si>
  <si>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</si>
  <si>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</si>
  <si>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</si>
  <si>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</si>
  <si>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</si>
  <si>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</si>
  <si>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</si>
  <si>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</si>
  <si>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</si>
  <si>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</si>
  <si>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</si>
  <si>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</si>
  <si>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</si>
  <si>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</si>
  <si>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</si>
  <si>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</si>
  <si>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</si>
  <si>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</si>
  <si>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</si>
  <si>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</si>
  <si>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</si>
  <si>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</si>
  <si>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</si>
  <si>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</si>
  <si>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</si>
  <si>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</si>
  <si>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</si>
  <si>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</si>
  <si>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</si>
  <si>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</si>
  <si>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</si>
  <si>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</si>
  <si>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</si>
  <si>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</si>
  <si>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</si>
  <si>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</si>
  <si>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</si>
  <si>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</si>
  <si>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</si>
  <si>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</si>
  <si>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</si>
  <si>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</si>
  <si>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</si>
  <si>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</si>
  <si>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</si>
  <si>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</si>
  <si>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</si>
  <si>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</si>
  <si>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</si>
  <si>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</si>
  <si>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</si>
  <si>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</si>
  <si>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</si>
  <si>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</si>
  <si>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</si>
  <si>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</si>
  <si>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</si>
  <si>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</si>
  <si>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</si>
  <si>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</si>
  <si>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</si>
  <si>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</si>
  <si>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</si>
  <si>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</si>
  <si>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</si>
  <si>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</si>
  <si>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</si>
  <si>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</si>
  <si>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</si>
  <si>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</si>
  <si>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</si>
  <si>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</si>
  <si>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</si>
  <si>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</si>
  <si>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</si>
  <si>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</si>
  <si>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</si>
  <si>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</si>
  <si>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</si>
  <si>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</si>
  <si>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</si>
  <si>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</si>
  <si>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</si>
  <si>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</si>
  <si>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</si>
  <si>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</si>
  <si>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</si>
  <si>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</si>
  <si>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</si>
  <si>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</si>
  <si>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</si>
  <si>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</si>
  <si>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</si>
  <si>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</si>
  <si>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</si>
  <si>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</si>
  <si>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</si>
  <si>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</si>
  <si>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</si>
  <si>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</si>
  <si>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</si>
  <si>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</si>
  <si>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</si>
  <si>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</si>
  <si>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</si>
  <si>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</si>
  <si>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</si>
  <si>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</si>
  <si>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</si>
  <si>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</si>
  <si>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</si>
  <si>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</si>
  <si>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</si>
  <si>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</si>
  <si>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</si>
  <si>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</si>
  <si>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</si>
  <si>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</si>
  <si>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</si>
  <si>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</si>
  <si>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</si>
  <si>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</si>
  <si>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</si>
  <si>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</si>
  <si>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</si>
  <si>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</si>
  <si>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</si>
  <si>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</si>
  <si>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</si>
  <si>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</si>
  <si>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</si>
  <si>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</si>
  <si>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</si>
  <si>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</si>
  <si>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</si>
  <si>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</si>
  <si>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</si>
  <si>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</si>
  <si>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</si>
  <si>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</si>
  <si>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</si>
  <si>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</si>
  <si>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</si>
  <si>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</si>
  <si>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</si>
  <si>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</si>
  <si>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</si>
  <si>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</si>
  <si>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</si>
  <si>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</si>
  <si>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</si>
  <si>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</si>
  <si>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</si>
  <si>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</si>
  <si>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</si>
  <si>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</si>
  <si>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</si>
  <si>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</si>
  <si>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</si>
  <si>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</si>
  <si>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</si>
  <si>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</si>
  <si>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</si>
  <si>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</si>
  <si>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</si>
  <si>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</si>
  <si>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</si>
  <si>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</si>
  <si>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</si>
  <si>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</si>
  <si>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</si>
  <si>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</si>
  <si>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</si>
  <si>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</si>
  <si>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</si>
  <si>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</si>
  <si>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</si>
  <si>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</si>
  <si>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</si>
  <si>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</si>
  <si>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</si>
  <si>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</si>
  <si>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</si>
  <si>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</si>
  <si>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</si>
  <si>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</si>
  <si>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</si>
  <si>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</si>
  <si>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</si>
  <si>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</si>
  <si>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</si>
  <si>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</si>
  <si>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</si>
  <si>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</si>
  <si>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</si>
  <si>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</si>
  <si>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</si>
  <si>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</si>
  <si>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</si>
  <si>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</si>
  <si>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</si>
  <si>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</si>
  <si>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</si>
  <si>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</si>
  <si>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</si>
  <si>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</si>
  <si>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</si>
  <si>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</si>
  <si>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</si>
  <si>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</si>
  <si>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</si>
  <si>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</si>
  <si>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</si>
  <si>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</si>
  <si>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</si>
  <si>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</si>
  <si>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</si>
  <si>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</si>
  <si>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</si>
  <si>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</si>
  <si>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</si>
  <si>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</si>
  <si>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</si>
  <si>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</si>
  <si>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</si>
  <si>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</si>
  <si>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</si>
  <si>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</si>
  <si>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</si>
  <si>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</si>
  <si>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</si>
  <si>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</si>
  <si>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</si>
  <si>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</si>
  <si>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</si>
  <si>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</si>
  <si>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</si>
  <si>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</si>
  <si>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</si>
  <si>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</si>
  <si>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</si>
  <si>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</si>
  <si>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</si>
  <si>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</si>
  <si>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</si>
  <si>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</si>
  <si>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</si>
  <si>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</si>
  <si>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</si>
  <si>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</si>
  <si>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</si>
  <si>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</si>
  <si>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</si>
  <si>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</si>
  <si>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</si>
  <si>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</si>
  <si>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</si>
  <si>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</si>
  <si>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</si>
  <si>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</si>
  <si>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</si>
  <si>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</si>
  <si>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</si>
  <si>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</si>
  <si>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</si>
  <si>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</si>
  <si>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</si>
  <si>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</si>
  <si>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</si>
  <si>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</si>
  <si>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</si>
  <si>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</si>
  <si>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</si>
  <si>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</si>
  <si>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</si>
  <si>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</si>
  <si>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</si>
  <si>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</si>
  <si>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</si>
  <si>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</si>
  <si>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</si>
  <si>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</si>
  <si>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</si>
  <si>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</si>
  <si>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</si>
  <si>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</si>
  <si>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</si>
  <si>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</si>
  <si>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</si>
  <si>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</si>
  <si>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</si>
  <si>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</si>
  <si>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</si>
  <si>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</si>
  <si>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</si>
  <si>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</si>
  <si>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</si>
  <si>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</si>
  <si>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</si>
  <si>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</si>
  <si>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</si>
  <si>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</si>
  <si>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</si>
  <si>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</si>
  <si>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</si>
  <si>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</si>
  <si>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</si>
  <si>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</si>
  <si>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</si>
  <si>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</si>
  <si>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</si>
  <si>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</si>
  <si>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</si>
  <si>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</si>
  <si>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</si>
  <si>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</si>
  <si>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</si>
  <si>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</si>
  <si>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</si>
  <si>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</si>
  <si>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</si>
  <si>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</si>
  <si>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</si>
  <si>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</si>
  <si>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</si>
  <si>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</si>
  <si>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</si>
  <si>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</si>
  <si>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</si>
  <si>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</si>
  <si>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</si>
  <si>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</si>
  <si>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</si>
  <si>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</si>
  <si>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</si>
  <si>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</si>
  <si>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</si>
  <si>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</si>
  <si>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</si>
  <si>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</si>
  <si>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</si>
  <si>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</si>
  <si>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</si>
  <si>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</si>
  <si>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</si>
  <si>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</si>
  <si>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</si>
  <si>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</si>
  <si>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</si>
  <si>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</si>
  <si>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</si>
  <si>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</si>
  <si>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</si>
  <si>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</si>
  <si>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</si>
  <si>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</si>
  <si>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</si>
  <si>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</si>
  <si>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</si>
  <si>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</si>
  <si>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</si>
  <si>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</si>
  <si>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</si>
  <si>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</si>
  <si>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</si>
  <si>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</si>
  <si>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</si>
  <si>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</si>
  <si>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</si>
  <si>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</si>
  <si>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</si>
  <si>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</si>
  <si>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</si>
  <si>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</si>
  <si>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</si>
  <si>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</si>
  <si>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</si>
  <si>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</si>
  <si>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</si>
  <si>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</si>
  <si>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</si>
  <si>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</si>
  <si>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</si>
  <si>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</si>
  <si>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</si>
  <si>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</si>
  <si>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</si>
  <si>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</si>
  <si>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</si>
  <si>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</si>
  <si>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</si>
  <si>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</si>
  <si>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</si>
  <si>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</si>
  <si>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</si>
  <si>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</si>
  <si>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</si>
  <si>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</si>
  <si>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</si>
  <si>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</si>
  <si>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</si>
  <si>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</si>
  <si>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</si>
  <si>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</si>
  <si>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</si>
  <si>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</si>
  <si>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</si>
  <si>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</si>
  <si>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</si>
  <si>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</si>
  <si>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</si>
  <si>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</si>
  <si>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</si>
  <si>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</si>
  <si>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</si>
  <si>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</si>
  <si>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</si>
  <si>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</si>
  <si>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</si>
  <si>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</si>
  <si>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</si>
  <si>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</si>
  <si>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</si>
  <si>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</si>
  <si>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</si>
  <si>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</si>
  <si>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</si>
  <si>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</si>
  <si>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</si>
  <si>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</si>
  <si>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</si>
  <si>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</si>
  <si>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</si>
  <si>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</si>
  <si>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</si>
  <si>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</si>
  <si>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</si>
  <si>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</si>
  <si>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</si>
  <si>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</si>
  <si>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</si>
  <si>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</si>
  <si>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</si>
  <si>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</si>
  <si>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</si>
  <si>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</si>
  <si>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</si>
  <si>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</si>
  <si>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</si>
  <si>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</si>
  <si>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</si>
  <si>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</si>
  <si>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</si>
  <si>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</si>
  <si>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</si>
  <si>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</si>
  <si>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</si>
  <si>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</si>
  <si>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</si>
  <si>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</si>
  <si>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</si>
  <si>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</si>
  <si>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</si>
  <si>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</si>
  <si>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</si>
  <si>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</si>
  <si>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</si>
  <si>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</si>
  <si>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</si>
  <si>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</si>
  <si>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</si>
  <si>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</si>
  <si>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</si>
  <si>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</si>
  <si>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</si>
  <si>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</si>
  <si>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</si>
  <si>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</si>
  <si>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</si>
  <si>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</si>
  <si>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</si>
  <si>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</si>
  <si>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</si>
  <si>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</si>
  <si>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</si>
  <si>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</si>
  <si>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</si>
  <si>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</si>
  <si>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</si>
  <si>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</si>
  <si>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</si>
  <si>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</si>
  <si>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</si>
  <si>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</si>
  <si>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</si>
  <si>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</si>
  <si>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</si>
  <si>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</si>
  <si>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</si>
  <si>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</si>
  <si>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</si>
  <si>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</si>
  <si>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</si>
  <si>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</si>
  <si>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</si>
  <si>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</si>
  <si>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</si>
  <si>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</si>
  <si>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</si>
  <si>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</si>
  <si>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</si>
  <si>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</si>
  <si>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</si>
  <si>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</si>
  <si>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</si>
  <si>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</si>
  <si>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</si>
  <si>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</si>
  <si>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</si>
  <si>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</si>
  <si>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</si>
  <si>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</si>
  <si>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</si>
  <si>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</si>
  <si>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</si>
  <si>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</si>
  <si>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</si>
  <si>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</si>
  <si>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</si>
  <si>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</si>
  <si>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</si>
  <si>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</si>
  <si>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</si>
  <si>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</si>
  <si>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</si>
  <si>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</si>
  <si>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</si>
  <si>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</si>
  <si>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</si>
  <si>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</si>
  <si>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</si>
  <si>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</si>
  <si>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</si>
  <si>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</si>
  <si>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</si>
  <si>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</si>
  <si>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</si>
  <si>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</si>
  <si>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</si>
  <si>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</si>
  <si>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</si>
  <si>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</si>
  <si>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</si>
  <si>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</si>
  <si>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</si>
  <si>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</si>
  <si>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</si>
  <si>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</si>
  <si>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</si>
  <si>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</si>
  <si>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</si>
  <si>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</si>
  <si>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</si>
  <si>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</si>
  <si>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</si>
  <si>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</si>
  <si>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</si>
  <si>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</si>
  <si>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</si>
  <si>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</si>
  <si>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</si>
  <si>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</si>
  <si>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</si>
  <si>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</si>
  <si>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</si>
  <si>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</si>
  <si>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</si>
  <si>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</si>
  <si>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</si>
  <si>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</si>
  <si>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</si>
  <si>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</si>
  <si>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</si>
  <si>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</si>
  <si>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</si>
  <si>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</si>
  <si>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</si>
  <si>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</si>
  <si>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</si>
  <si>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</si>
  <si>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</si>
  <si>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</si>
  <si>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</si>
  <si>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</si>
  <si>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</si>
  <si>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</si>
  <si>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</si>
  <si>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</si>
  <si>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</si>
  <si>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</si>
  <si>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</si>
  <si>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</si>
  <si>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</si>
  <si>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</si>
  <si>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</si>
  <si>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</si>
  <si>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</si>
  <si>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</si>
  <si>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</si>
  <si>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</si>
  <si>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</si>
  <si>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</si>
  <si>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</si>
  <si>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</si>
  <si>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</si>
  <si>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</si>
  <si>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</si>
  <si>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</si>
  <si>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</si>
  <si>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</si>
  <si>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</si>
  <si>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</si>
  <si>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</si>
  <si>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</si>
  <si>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</si>
  <si>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</si>
  <si>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</si>
  <si>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</si>
  <si>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</si>
  <si>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</si>
  <si>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</si>
  <si>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</si>
  <si>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</si>
  <si>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</si>
  <si>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</si>
  <si>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</si>
  <si>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</si>
  <si>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</si>
  <si>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</si>
  <si>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</si>
  <si>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</si>
  <si>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</si>
  <si>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</si>
  <si>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</si>
  <si>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</si>
  <si>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</si>
  <si>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</si>
  <si>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</si>
  <si>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</si>
  <si>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</si>
  <si>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</si>
  <si>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</si>
  <si>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</si>
  <si>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</si>
  <si>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</si>
  <si>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</si>
  <si>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</si>
  <si>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</si>
  <si>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</si>
  <si>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</si>
  <si>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</si>
  <si>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</si>
  <si>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</si>
  <si>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</si>
  <si>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</si>
  <si>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</si>
  <si>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</si>
  <si>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</si>
  <si>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</si>
  <si>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</si>
  <si>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</si>
  <si>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</si>
  <si>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</si>
  <si>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</si>
  <si>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</si>
  <si>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</si>
  <si>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</si>
  <si>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</si>
  <si>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</si>
  <si>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</si>
  <si>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</si>
  <si>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</si>
  <si>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</si>
  <si>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</si>
  <si>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</si>
  <si>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</si>
  <si>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</si>
  <si>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</si>
  <si>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</si>
  <si>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</si>
  <si>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</si>
  <si>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</si>
  <si>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</si>
  <si>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</si>
  <si>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</si>
  <si>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</si>
  <si>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</si>
  <si>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</si>
  <si>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</si>
  <si>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</si>
  <si>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</si>
  <si>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</si>
  <si>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</si>
  <si>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</si>
  <si>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</si>
  <si>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</si>
  <si>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</si>
  <si>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</si>
  <si>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</si>
  <si>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</si>
  <si>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</si>
  <si>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</si>
  <si>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</si>
  <si>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</si>
  <si>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</si>
  <si>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</si>
  <si>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</si>
  <si>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</si>
  <si>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</si>
  <si>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</si>
  <si>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</si>
  <si>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</si>
  <si>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</si>
  <si>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</si>
  <si>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</si>
  <si>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</si>
  <si>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</si>
  <si>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</si>
  <si>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</si>
  <si>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</si>
  <si>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</si>
  <si>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</si>
  <si>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</si>
  <si>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</si>
  <si>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</si>
  <si>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</si>
  <si>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</si>
  <si>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</si>
  <si>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</si>
  <si>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</si>
  <si>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</si>
  <si>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</si>
  <si>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</si>
  <si>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</si>
  <si>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</si>
  <si>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</si>
  <si>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</si>
  <si>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</si>
  <si>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</si>
  <si>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</si>
  <si>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</si>
  <si>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</si>
  <si>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</si>
  <si>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</si>
  <si>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</si>
  <si>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</si>
  <si>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</si>
  <si>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</si>
  <si>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</si>
  <si>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</si>
  <si>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</si>
  <si>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</si>
  <si>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</si>
  <si>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</si>
  <si>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</si>
  <si>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</si>
  <si>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</si>
  <si>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</si>
  <si>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</si>
  <si>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</si>
  <si>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</si>
  <si>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</si>
  <si>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</si>
  <si>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</si>
  <si>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</si>
  <si>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</si>
  <si>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</si>
  <si>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</si>
  <si>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</si>
  <si>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</si>
  <si>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</si>
  <si>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</si>
  <si>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</si>
  <si>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</si>
  <si>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</si>
  <si>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</si>
  <si>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</si>
  <si>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</si>
  <si>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</si>
  <si>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</si>
  <si>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</si>
  <si>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</si>
  <si>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</si>
  <si>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</si>
  <si>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</si>
  <si>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</si>
  <si>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</si>
  <si>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</si>
  <si>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</si>
  <si>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</si>
  <si>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</si>
  <si>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</si>
  <si>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</si>
  <si>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</si>
  <si>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</si>
  <si>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</si>
  <si>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</si>
  <si>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</si>
  <si>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</si>
  <si>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</si>
  <si>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</si>
  <si>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</si>
  <si>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</si>
  <si>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</si>
  <si>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</si>
  <si>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</si>
  <si>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</si>
  <si>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</si>
  <si>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</si>
  <si>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</si>
  <si>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</si>
  <si>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</si>
  <si>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</si>
  <si>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</si>
  <si>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</si>
  <si>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</si>
  <si>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</si>
  <si>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</si>
  <si>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</si>
  <si>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</si>
  <si>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</si>
  <si>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</si>
  <si>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</si>
  <si>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</si>
  <si>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</si>
  <si>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</si>
  <si>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</si>
  <si>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</si>
  <si>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</si>
  <si>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</si>
  <si>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</si>
  <si>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</si>
  <si>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</si>
  <si>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</si>
  <si>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</si>
  <si>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</si>
  <si>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</si>
  <si>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</si>
  <si>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</si>
  <si>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</si>
  <si>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</si>
  <si>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</si>
  <si>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</si>
  <si>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</si>
  <si>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</si>
  <si>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</si>
  <si>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</si>
  <si>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</si>
  <si>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</si>
  <si>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</si>
  <si>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</si>
  <si>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</si>
  <si>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</si>
  <si>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</si>
  <si>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</si>
  <si>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</si>
  <si>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</si>
  <si>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</si>
  <si>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</si>
  <si>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</si>
  <si>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</si>
  <si>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</si>
  <si>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</si>
  <si>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</si>
  <si>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</si>
  <si>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</si>
  <si>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</si>
  <si>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</si>
  <si>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</si>
  <si>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</si>
  <si>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</si>
  <si>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</si>
  <si>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</si>
  <si>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</si>
  <si>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</si>
  <si>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</si>
  <si>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</si>
  <si>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</si>
  <si>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</si>
  <si>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</si>
  <si>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</si>
  <si>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</si>
  <si>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</si>
  <si>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</si>
  <si>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</si>
  <si>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</si>
  <si>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</si>
  <si>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</si>
  <si>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</si>
  <si>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</si>
  <si>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</si>
  <si>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</si>
  <si>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</si>
  <si>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</si>
  <si>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</si>
  <si>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</si>
  <si>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</si>
  <si>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</si>
  <si>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</si>
  <si>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</si>
  <si>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</si>
  <si>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</si>
  <si>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</si>
  <si>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</si>
  <si>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</si>
  <si>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</si>
  <si>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</si>
  <si>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</si>
  <si>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</si>
  <si>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</si>
  <si>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</si>
  <si>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</si>
  <si>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</si>
  <si>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</si>
  <si>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</si>
  <si>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</si>
  <si>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</si>
  <si>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</si>
  <si>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</si>
  <si>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</si>
  <si>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</si>
  <si>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</si>
  <si>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</si>
  <si>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</si>
  <si>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</si>
  <si>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</si>
  <si>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</si>
  <si>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</si>
  <si>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</si>
  <si>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</si>
  <si>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</si>
  <si>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</si>
  <si>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</si>
  <si>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</si>
  <si>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</si>
  <si>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</si>
  <si>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</si>
  <si>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</si>
  <si>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</si>
  <si>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</si>
  <si>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</si>
  <si>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</si>
  <si>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</si>
  <si>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</si>
  <si>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</si>
  <si>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</si>
  <si>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</si>
  <si>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</si>
  <si>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</si>
  <si>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</si>
  <si>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</si>
  <si>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</si>
  <si>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</si>
  <si>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</si>
  <si>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</si>
  <si>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</si>
  <si>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</si>
  <si>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</si>
  <si>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</si>
  <si>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</si>
  <si>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</si>
  <si>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</si>
  <si>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</si>
  <si>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</si>
  <si>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</si>
  <si>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</si>
  <si>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</si>
  <si>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</si>
  <si>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</si>
  <si>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</si>
  <si>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</si>
  <si>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</si>
  <si>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</si>
  <si>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</si>
  <si>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</si>
  <si>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</si>
  <si>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</si>
  <si>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</si>
  <si>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</si>
  <si>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</si>
  <si>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</si>
  <si>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</si>
  <si>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</si>
  <si>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</si>
  <si>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</si>
  <si>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</si>
  <si>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</si>
  <si>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</si>
  <si>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</si>
  <si>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</si>
  <si>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</si>
  <si>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</si>
  <si>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</si>
  <si>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</si>
  <si>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</si>
  <si>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</si>
  <si>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</si>
  <si>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</si>
  <si>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</si>
  <si>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</si>
  <si>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</si>
  <si>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</si>
  <si>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</si>
  <si>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</si>
  <si>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</si>
  <si>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</si>
  <si>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</si>
  <si>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</si>
  <si>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</si>
  <si>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</si>
  <si>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</si>
  <si>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</si>
  <si>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</si>
  <si>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</si>
  <si>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</si>
  <si>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</si>
  <si>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</si>
  <si>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</si>
  <si>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</si>
  <si>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</si>
  <si>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</si>
  <si>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</si>
  <si>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</si>
  <si>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</si>
  <si>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</si>
  <si>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</si>
  <si>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</si>
  <si>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</si>
  <si>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</si>
  <si>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</si>
  <si>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</si>
  <si>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</si>
  <si>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</si>
  <si>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</si>
  <si>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</si>
  <si>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</si>
  <si>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</si>
  <si>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</si>
  <si>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</si>
  <si>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</si>
  <si>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</si>
  <si>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</si>
  <si>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</si>
  <si>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</si>
  <si>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</si>
  <si>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</si>
  <si>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</si>
  <si>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</si>
  <si>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</si>
  <si>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</si>
  <si>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</si>
  <si>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</si>
  <si>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</si>
  <si>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</si>
  <si>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</si>
  <si>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</si>
  <si>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</si>
  <si>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</si>
  <si>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</si>
  <si>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</si>
  <si>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</si>
  <si>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</si>
  <si>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</si>
  <si>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</si>
  <si>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</si>
  <si>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</si>
  <si>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</si>
  <si>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</si>
  <si>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</si>
  <si>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</si>
  <si>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</si>
  <si>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</si>
  <si>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</si>
  <si>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</si>
  <si>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</si>
  <si>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</si>
  <si>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</si>
  <si>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</si>
  <si>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</si>
  <si>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</si>
  <si>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</si>
  <si>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</si>
  <si>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</si>
  <si>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</si>
  <si>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</si>
  <si>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</si>
  <si>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</si>
  <si>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</si>
  <si>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</si>
  <si>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</si>
  <si>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</si>
  <si>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</si>
  <si>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</si>
  <si>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</si>
  <si>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</si>
  <si>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</si>
  <si>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</si>
  <si>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</si>
  <si>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</si>
  <si>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</si>
  <si>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</si>
  <si>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</si>
  <si>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</si>
  <si>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</si>
  <si>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</si>
  <si>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</si>
  <si>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</si>
  <si>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</si>
  <si>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</si>
  <si>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</si>
  <si>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</si>
  <si>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</si>
  <si>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</si>
  <si>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</si>
  <si>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</si>
  <si>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</si>
  <si>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</si>
  <si>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</si>
  <si>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</si>
  <si>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</si>
  <si>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</si>
  <si>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</si>
  <si>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</si>
  <si>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</si>
  <si>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</si>
  <si>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</si>
  <si>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</si>
  <si>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</si>
  <si>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</si>
  <si>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</si>
  <si>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</si>
  <si>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</si>
  <si>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</si>
  <si>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</si>
  <si>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</si>
  <si>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</si>
  <si>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</si>
  <si>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</si>
  <si>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</si>
  <si>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</si>
  <si>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</si>
  <si>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</si>
  <si>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</si>
  <si>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</si>
  <si>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</si>
  <si>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</si>
  <si>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</si>
  <si>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</si>
  <si>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</si>
  <si>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</si>
  <si>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</si>
  <si>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</si>
  <si>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</si>
  <si>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</si>
  <si>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</si>
  <si>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</si>
  <si>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</si>
  <si>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</si>
  <si>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</si>
  <si>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</si>
  <si>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</si>
  <si>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</si>
  <si>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</si>
  <si>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</si>
  <si>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</si>
  <si>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</si>
  <si>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</si>
  <si>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</si>
  <si>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</si>
  <si>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</si>
  <si>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</si>
  <si>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</si>
  <si>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</si>
  <si>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</si>
  <si>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</si>
  <si>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</si>
  <si>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</si>
  <si>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</si>
  <si>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</si>
  <si>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</si>
  <si>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</si>
  <si>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</si>
  <si>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</si>
  <si>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</si>
  <si>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</si>
  <si>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</si>
  <si>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</si>
  <si>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</si>
  <si>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</si>
  <si>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</si>
  <si>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</si>
  <si>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</si>
  <si>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</si>
  <si>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</si>
  <si>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</si>
  <si>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</si>
  <si>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</si>
  <si>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</si>
  <si>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</si>
  <si>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</si>
  <si>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</si>
  <si>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</si>
  <si>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</si>
  <si>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</si>
  <si>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</si>
  <si>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</si>
  <si>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</si>
  <si>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</si>
  <si>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</si>
  <si>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</si>
  <si>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</si>
  <si>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</si>
  <si>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</si>
  <si>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</si>
  <si>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</si>
  <si>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</si>
  <si>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</si>
  <si>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</si>
  <si>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</si>
  <si>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</si>
  <si>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</si>
  <si>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</si>
  <si>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</si>
  <si>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</si>
  <si>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</si>
  <si>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</si>
  <si>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</si>
  <si>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</si>
  <si>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</si>
  <si>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</si>
  <si>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</si>
  <si>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</si>
  <si>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</si>
  <si>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</si>
  <si>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</si>
  <si>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</si>
  <si>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</si>
  <si>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</si>
  <si>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</si>
  <si>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</si>
  <si>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</si>
  <si>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</si>
  <si>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</si>
  <si>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</si>
  <si>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</si>
  <si>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</si>
  <si>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</si>
  <si>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</si>
  <si>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</si>
  <si>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</si>
  <si>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</si>
  <si>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</si>
  <si>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</si>
  <si>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</si>
  <si>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</si>
  <si>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</si>
  <si>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</si>
  <si>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</si>
  <si>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</si>
  <si>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</si>
  <si>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</si>
  <si>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</si>
  <si>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</si>
  <si>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</si>
  <si>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</si>
  <si>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</si>
  <si>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</si>
  <si>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</si>
  <si>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</si>
  <si>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</si>
  <si>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</si>
  <si>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</si>
  <si>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</si>
  <si>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</si>
  <si>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</si>
  <si>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</si>
  <si>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</si>
  <si>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</si>
  <si>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</si>
  <si>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</si>
  <si>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</si>
  <si>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</si>
  <si>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</si>
  <si>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</si>
  <si>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</si>
  <si>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</si>
  <si>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</si>
  <si>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</si>
  <si>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</si>
  <si>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</si>
  <si>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</si>
  <si>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</si>
  <si>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</si>
  <si>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</si>
  <si>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</si>
  <si>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</si>
  <si>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</si>
  <si>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</si>
  <si>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</si>
  <si>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</si>
  <si>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</si>
  <si>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</si>
  <si>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</si>
  <si>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</si>
  <si>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</si>
  <si>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</si>
  <si>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</si>
  <si>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</si>
  <si>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</si>
  <si>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</si>
  <si>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</si>
  <si>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</si>
  <si>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</si>
  <si>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</si>
  <si>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</si>
  <si>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</si>
  <si>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</si>
  <si>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</si>
  <si>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</si>
  <si>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</si>
  <si>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</si>
  <si>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</si>
  <si>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</si>
  <si>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</si>
  <si>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</si>
  <si>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</si>
  <si>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</si>
  <si>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</si>
  <si>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</si>
  <si>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</si>
  <si>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</si>
  <si>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</si>
  <si>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</si>
  <si>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</si>
  <si>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</si>
  <si>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</si>
  <si>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</si>
  <si>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</si>
  <si>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</si>
  <si>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</si>
  <si>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</si>
  <si>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</si>
  <si>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</si>
  <si>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</si>
  <si>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</si>
  <si>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</si>
  <si>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</si>
  <si>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</si>
  <si>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</si>
  <si>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</si>
  <si>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</si>
  <si>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</si>
  <si>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</si>
  <si>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</si>
  <si>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</si>
  <si>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</si>
  <si>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</si>
  <si>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</si>
  <si>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</si>
  <si>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</si>
  <si>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</si>
  <si>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</si>
  <si>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</si>
  <si>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</si>
  <si>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</si>
  <si>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</si>
  <si>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</si>
  <si>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</si>
  <si>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</si>
  <si>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</si>
  <si>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</si>
  <si>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</si>
  <si>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</si>
  <si>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</si>
  <si>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</si>
  <si>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</si>
  <si>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</si>
  <si>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</si>
  <si>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</si>
  <si>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</si>
  <si>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</si>
  <si>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</si>
  <si>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</si>
  <si>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</si>
  <si>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</si>
  <si>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</si>
  <si>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</si>
  <si>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</si>
  <si>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</si>
  <si>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</si>
  <si>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</si>
  <si>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</si>
  <si>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</si>
  <si>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</si>
  <si>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</si>
  <si>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</si>
  <si>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</si>
  <si>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</si>
  <si>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</si>
  <si>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</si>
  <si>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</si>
  <si>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</si>
  <si>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</si>
  <si>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</si>
  <si>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</si>
  <si>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</si>
  <si>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</si>
  <si>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</si>
  <si>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</si>
  <si>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</si>
  <si>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</si>
  <si>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</si>
  <si>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</si>
  <si>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</si>
  <si>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</si>
  <si>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</si>
  <si>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</si>
  <si>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</si>
  <si>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</si>
  <si>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</si>
  <si>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</si>
  <si>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</si>
  <si>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</si>
  <si>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</si>
  <si>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</si>
  <si>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</si>
  <si>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</si>
  <si>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</si>
  <si>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</si>
  <si>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</si>
  <si>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</si>
  <si>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</si>
  <si>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</si>
  <si>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</si>
  <si>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</si>
  <si>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</si>
  <si>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</si>
  <si>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</si>
  <si>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</si>
  <si>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</si>
  <si>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</si>
  <si>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</si>
  <si>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</si>
  <si>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</si>
  <si>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</si>
  <si>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</si>
  <si>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</si>
  <si>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</si>
  <si>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</si>
  <si>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</si>
  <si>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</si>
  <si>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</si>
  <si>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</si>
  <si>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</si>
  <si>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</si>
  <si>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</si>
  <si>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</si>
  <si>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</si>
  <si>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</si>
  <si>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</si>
  <si>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</si>
  <si>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</si>
  <si>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</si>
  <si>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</si>
  <si>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</si>
  <si>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</si>
  <si>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</si>
  <si>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</si>
  <si>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</si>
  <si>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</si>
  <si>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</si>
  <si>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</si>
  <si>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</si>
  <si>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</si>
  <si>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</si>
  <si>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</si>
  <si>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</si>
  <si>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</si>
  <si>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</si>
  <si>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</si>
  <si>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</si>
  <si>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</si>
  <si>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</si>
  <si>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</si>
  <si>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</si>
  <si>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</si>
  <si>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</si>
  <si>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</si>
  <si>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</si>
  <si>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</si>
  <si>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</si>
  <si>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</si>
  <si>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</si>
  <si>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</si>
  <si>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</si>
  <si>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</si>
  <si>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</si>
  <si>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</si>
  <si>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</si>
  <si>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</si>
  <si>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</si>
  <si>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</si>
  <si>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</si>
  <si>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</si>
  <si>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</si>
  <si>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</si>
  <si>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</si>
  <si>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</si>
  <si>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</si>
  <si>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</si>
  <si>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</si>
  <si>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</si>
  <si>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</si>
  <si>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</si>
  <si>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</si>
  <si>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</si>
  <si>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</si>
  <si>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</si>
  <si>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</si>
  <si>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</si>
  <si>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</si>
  <si>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</si>
  <si>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</si>
  <si>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</si>
  <si>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</si>
  <si>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</si>
  <si>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</si>
  <si>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</si>
  <si>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</si>
  <si>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</si>
  <si>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</si>
  <si>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</si>
  <si>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</si>
  <si>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</si>
  <si>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</si>
  <si>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</si>
  <si>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</si>
  <si>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</si>
  <si>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</si>
  <si>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</si>
  <si>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</si>
  <si>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</si>
  <si>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</si>
  <si>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</si>
  <si>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</si>
  <si>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</si>
  <si>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</si>
  <si>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</si>
  <si>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</si>
  <si>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</si>
  <si>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</si>
  <si>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</si>
  <si>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</si>
  <si>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</si>
  <si>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</si>
  <si>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</si>
  <si>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</si>
  <si>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</si>
  <si>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</si>
  <si>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</si>
  <si>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</si>
  <si>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</si>
  <si>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</si>
  <si>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</si>
  <si>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</si>
  <si>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</si>
  <si>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</si>
  <si>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</si>
  <si>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</si>
  <si>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</si>
  <si>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</si>
  <si>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</si>
  <si>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</si>
  <si>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</si>
  <si>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</si>
  <si>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</si>
  <si>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</si>
  <si>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</si>
  <si>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</si>
  <si>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</si>
  <si>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</si>
  <si>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</si>
  <si>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</si>
  <si>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</si>
  <si>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</si>
  <si>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</si>
  <si>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</si>
  <si>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</si>
  <si>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</si>
  <si>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</si>
  <si>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</si>
  <si>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</si>
  <si>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</si>
  <si>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</si>
  <si>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</si>
  <si>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</si>
  <si>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</si>
  <si>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</si>
  <si>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</si>
  <si>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</si>
  <si>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</si>
  <si>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</si>
  <si>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</si>
  <si>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</si>
  <si>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</si>
  <si>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</si>
  <si>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</si>
  <si>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</si>
  <si>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</si>
  <si>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</si>
  <si>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</si>
  <si>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</si>
  <si>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</si>
  <si>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</si>
  <si>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</si>
  <si>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</si>
  <si>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</si>
  <si>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</si>
  <si>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</si>
  <si>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</si>
  <si>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</si>
  <si>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</si>
  <si>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</si>
  <si>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</si>
  <si>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</si>
  <si>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</si>
  <si>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</si>
  <si>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</si>
  <si>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</si>
  <si>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</si>
  <si>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</si>
  <si>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</si>
  <si>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</si>
  <si>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</si>
  <si>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</si>
  <si>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</si>
  <si>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</si>
  <si>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</si>
  <si>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</si>
  <si>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</si>
  <si>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</si>
  <si>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</si>
  <si>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</si>
  <si>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</si>
  <si>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</si>
  <si>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</si>
  <si>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</si>
  <si>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</si>
  <si>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</si>
  <si>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</si>
  <si>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</si>
  <si>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</si>
  <si>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</si>
  <si>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</si>
  <si>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</si>
  <si>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</si>
  <si>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</si>
  <si>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</si>
  <si>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</si>
  <si>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</si>
  <si>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</si>
  <si>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</si>
  <si>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</si>
  <si>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</si>
  <si>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</si>
  <si>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</si>
  <si>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</si>
  <si>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</si>
  <si>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</si>
  <si>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</si>
  <si>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</si>
  <si>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</si>
  <si>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</si>
  <si>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</si>
  <si>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</si>
  <si>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</si>
  <si>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</si>
  <si>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</si>
  <si>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</si>
  <si>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</si>
  <si>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</si>
  <si>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</si>
  <si>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</si>
  <si>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</si>
  <si>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</si>
  <si>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</si>
  <si>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</si>
  <si>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</si>
  <si>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</si>
  <si>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</si>
  <si>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</si>
  <si>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</si>
  <si>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</si>
  <si>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</si>
  <si>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</si>
  <si>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</si>
  <si>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</si>
  <si>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</si>
  <si>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</si>
  <si>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</si>
  <si>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</si>
  <si>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</si>
  <si>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</si>
  <si>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</si>
  <si>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</si>
  <si>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</si>
  <si>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</si>
  <si>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</si>
  <si>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</si>
  <si>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</si>
  <si>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</si>
  <si>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</si>
  <si>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</si>
  <si>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</si>
  <si>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</si>
  <si>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</si>
  <si>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</si>
  <si>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</si>
  <si>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</si>
  <si>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</si>
  <si>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</si>
  <si>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</si>
  <si>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</si>
  <si>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</si>
  <si>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</si>
  <si>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</si>
  <si>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</si>
  <si>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</si>
  <si>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</si>
  <si>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</si>
  <si>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</si>
  <si>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</si>
  <si>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</si>
  <si>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</si>
  <si>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</si>
  <si>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</si>
  <si>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</si>
  <si>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</si>
  <si>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</si>
  <si>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</si>
  <si>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</si>
  <si>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</si>
  <si>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</si>
  <si>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</si>
  <si>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</si>
  <si>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</si>
  <si>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</si>
  <si>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</si>
  <si>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</si>
  <si>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</si>
  <si>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</si>
  <si>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</si>
  <si>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</si>
  <si>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</si>
  <si>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</si>
  <si>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</si>
  <si>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</si>
  <si>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</si>
  <si>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</si>
  <si>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</si>
  <si>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</si>
  <si>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</si>
  <si>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</si>
  <si>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</si>
  <si>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</si>
  <si>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</si>
  <si>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</si>
  <si>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</si>
  <si>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</si>
  <si>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</si>
  <si>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</si>
  <si>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</si>
  <si>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</si>
  <si>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</si>
  <si>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</si>
  <si>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</si>
  <si>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</si>
  <si>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</si>
  <si>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</si>
  <si>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</si>
  <si>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</si>
  <si>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</si>
  <si>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</si>
  <si>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</si>
  <si>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</si>
  <si>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</si>
  <si>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</si>
  <si>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</si>
  <si>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</si>
  <si>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</si>
  <si>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</si>
  <si>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</si>
  <si>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</si>
  <si>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</si>
  <si>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</si>
  <si>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</si>
  <si>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</si>
  <si>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</si>
  <si>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</si>
  <si>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</si>
  <si>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</si>
  <si>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</si>
  <si>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</si>
  <si>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</si>
  <si>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</si>
  <si>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</si>
  <si>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</si>
  <si>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</si>
  <si>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</si>
  <si>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</si>
  <si>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</si>
  <si>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</si>
  <si>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</si>
  <si>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</si>
  <si>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</si>
  <si>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</si>
  <si>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</si>
  <si>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</si>
  <si>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</si>
  <si>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</si>
  <si>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</si>
  <si>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</si>
  <si>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</si>
  <si>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</si>
  <si>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</si>
  <si>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</si>
  <si>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</si>
  <si>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</si>
  <si>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</si>
  <si>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</si>
  <si>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</si>
  <si>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</si>
  <si>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</si>
  <si>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</si>
  <si>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</si>
  <si>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</si>
  <si>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</si>
  <si>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</si>
  <si>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</si>
  <si>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</si>
  <si>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</si>
  <si>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</si>
  <si>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</si>
  <si>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</si>
  <si>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</si>
  <si>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</si>
  <si>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</si>
  <si>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</si>
  <si>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</si>
  <si>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</si>
  <si>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</si>
  <si>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</si>
  <si>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</si>
  <si>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</si>
  <si>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</si>
  <si>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</si>
  <si>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</si>
  <si>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</si>
  <si>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</si>
  <si>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</si>
  <si>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</si>
  <si>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</si>
  <si>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</si>
  <si>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</si>
  <si>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</si>
  <si>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</si>
  <si>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</si>
  <si>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</si>
  <si>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</si>
  <si>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</si>
  <si>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</si>
  <si>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</si>
  <si>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</si>
  <si>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</si>
  <si>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</si>
  <si>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</si>
  <si>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</si>
  <si>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</si>
  <si>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</si>
  <si>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</si>
  <si>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</si>
  <si>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</si>
  <si>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</si>
  <si>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</si>
  <si>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</si>
  <si>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</si>
  <si>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</si>
  <si>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</si>
  <si>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</si>
  <si>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</si>
  <si>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</si>
  <si>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</si>
  <si>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</si>
  <si>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</si>
  <si>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</si>
  <si>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</si>
  <si>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</si>
  <si>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</si>
  <si>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</si>
  <si>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</si>
  <si>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</si>
  <si>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</si>
  <si>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</si>
  <si>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</si>
  <si>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</si>
  <si>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</si>
  <si>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</si>
  <si>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</si>
  <si>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</si>
  <si>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</si>
  <si>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</si>
  <si>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</si>
  <si>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</si>
  <si>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</si>
  <si>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</si>
  <si>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</si>
  <si>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</si>
  <si>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</si>
  <si>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</si>
  <si>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</si>
  <si>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</si>
  <si>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</si>
  <si>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</si>
  <si>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</si>
  <si>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</si>
  <si>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</si>
  <si>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</si>
  <si>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</si>
  <si>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</si>
  <si>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</si>
  <si>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</si>
  <si>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</si>
  <si>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</si>
  <si>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</si>
  <si>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</si>
  <si>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</si>
  <si>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</si>
  <si>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</si>
  <si>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</si>
  <si>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</si>
  <si>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</si>
  <si>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</si>
  <si>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</si>
  <si>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</si>
  <si>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</si>
  <si>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</si>
  <si>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</si>
  <si>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</si>
  <si>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</si>
  <si>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</si>
  <si>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</si>
  <si>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</si>
  <si>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</si>
  <si>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</si>
  <si>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</si>
  <si>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</si>
  <si>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</si>
  <si>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</si>
  <si>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</si>
  <si>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</si>
  <si>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</si>
  <si>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</si>
  <si>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</si>
  <si>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</si>
  <si>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</si>
  <si>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</si>
  <si>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</si>
  <si>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</si>
  <si>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</si>
  <si>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</si>
  <si>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</si>
  <si>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</si>
  <si>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</si>
  <si>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</si>
  <si>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</si>
  <si>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</si>
  <si>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</si>
  <si>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</si>
  <si>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</si>
  <si>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</si>
  <si>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</si>
  <si>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</si>
  <si>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</si>
  <si>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</si>
  <si>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</si>
  <si>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</si>
  <si>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</si>
  <si>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</si>
  <si>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</si>
  <si>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</si>
  <si>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</si>
  <si>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</si>
  <si>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</si>
  <si>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</si>
  <si>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</si>
  <si>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</si>
  <si>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</si>
  <si>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</si>
  <si>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</si>
  <si>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</si>
  <si>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</si>
  <si>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</si>
  <si>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</si>
  <si>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</si>
  <si>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</si>
  <si>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</si>
  <si>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</si>
  <si>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</si>
  <si>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</si>
  <si>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</si>
  <si>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</si>
  <si>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</si>
  <si>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</si>
  <si>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</si>
  <si>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</si>
  <si>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</si>
  <si>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</si>
  <si>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</si>
  <si>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</si>
  <si>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</si>
  <si>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</si>
  <si>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</si>
  <si>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</si>
  <si>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</si>
  <si>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</si>
  <si>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</si>
  <si>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</si>
  <si>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</si>
  <si>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</si>
  <si>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</si>
  <si>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</si>
  <si>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</si>
  <si>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</si>
  <si>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</si>
  <si>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</si>
  <si>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</si>
  <si>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</si>
  <si>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</si>
  <si>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</si>
  <si>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</si>
  <si>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</si>
  <si>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</si>
  <si>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</si>
  <si>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</si>
  <si>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</si>
  <si>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</si>
  <si>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</si>
  <si>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</si>
  <si>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</si>
  <si>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</si>
  <si>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</si>
  <si>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</si>
  <si>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</si>
  <si>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</si>
  <si>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</si>
  <si>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</si>
  <si>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</si>
  <si>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</si>
  <si>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</si>
  <si>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</si>
  <si>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</si>
  <si>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</si>
  <si>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</si>
  <si>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</si>
  <si>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</si>
  <si>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</si>
  <si>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</si>
  <si>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</si>
  <si>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</si>
  <si>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</si>
  <si>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</si>
  <si>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</si>
  <si>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</si>
  <si>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</si>
  <si>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</si>
  <si>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</si>
  <si>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</si>
  <si>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</si>
  <si>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</si>
  <si>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</si>
  <si>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</si>
  <si>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</si>
  <si>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</si>
  <si>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</si>
  <si>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</si>
  <si>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</si>
  <si>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</si>
  <si>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</si>
  <si>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</si>
  <si>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</si>
  <si>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</si>
  <si>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</si>
  <si>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</si>
  <si>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</si>
  <si>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</si>
  <si>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</si>
  <si>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</si>
  <si>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</si>
  <si>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</si>
  <si>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</si>
  <si>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</si>
  <si>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</si>
  <si>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</si>
  <si>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</si>
  <si>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</si>
  <si>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</si>
  <si>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</si>
  <si>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</si>
  <si>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</si>
  <si>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</si>
  <si>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</si>
  <si>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</si>
  <si>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</si>
  <si>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</si>
  <si>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</si>
  <si>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</si>
  <si>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</si>
  <si>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</si>
  <si>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</si>
  <si>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</si>
  <si>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</si>
  <si>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</si>
  <si>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</si>
  <si>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</si>
  <si>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</si>
  <si>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</si>
  <si>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</si>
  <si>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</si>
  <si>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</si>
  <si>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</si>
  <si>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</si>
  <si>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</si>
  <si>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</si>
  <si>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</si>
  <si>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</si>
  <si>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</si>
  <si>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</si>
  <si>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</si>
  <si>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</si>
  <si>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</si>
  <si>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</si>
  <si>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</si>
  <si>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</si>
  <si>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</si>
  <si>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</si>
  <si>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</si>
  <si>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</si>
  <si>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</si>
  <si>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</si>
  <si>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</si>
  <si>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</si>
  <si>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</si>
  <si>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</si>
  <si>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</si>
  <si>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</si>
  <si>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</si>
  <si>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</si>
  <si>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</si>
  <si>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</si>
  <si>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</si>
  <si>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</si>
  <si>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</si>
  <si>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</si>
  <si>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</si>
  <si>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</si>
  <si>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</si>
  <si>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</si>
  <si>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</si>
  <si>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</si>
  <si>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</si>
  <si>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</si>
  <si>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</si>
  <si>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</si>
  <si>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</si>
  <si>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</si>
  <si>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</si>
  <si>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</si>
  <si>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</si>
  <si>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</si>
  <si>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</si>
  <si>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</si>
  <si>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</si>
  <si>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</si>
  <si>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</si>
  <si>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</si>
  <si>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</si>
  <si>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</si>
  <si>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</si>
  <si>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</si>
  <si>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</si>
  <si>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</si>
  <si>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</si>
  <si>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</si>
  <si>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</si>
  <si>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</si>
  <si>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</si>
  <si>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</si>
  <si>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</si>
  <si>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</si>
  <si>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</si>
  <si>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</si>
  <si>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</si>
  <si>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</si>
  <si>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</si>
  <si>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</si>
  <si>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</si>
  <si>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</si>
  <si>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</si>
  <si>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</si>
  <si>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</si>
  <si>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</si>
  <si>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</si>
  <si>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</si>
  <si>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</si>
  <si>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</si>
  <si>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</si>
  <si>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</si>
  <si>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</si>
  <si>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</si>
  <si>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</si>
  <si>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</si>
  <si>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</si>
  <si>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</si>
  <si>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</si>
  <si>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</si>
  <si>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</si>
  <si>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</si>
  <si>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</si>
  <si>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</si>
  <si>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</si>
  <si>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</si>
  <si>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</si>
  <si>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</si>
  <si>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</si>
  <si>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</si>
  <si>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</si>
  <si>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</si>
  <si>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</si>
  <si>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</si>
  <si>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</si>
  <si>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</si>
  <si>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</si>
  <si>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</si>
  <si>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</si>
  <si>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</si>
  <si>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</si>
  <si>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</si>
  <si>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</si>
  <si>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</si>
  <si>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</si>
  <si>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</si>
  <si>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</si>
  <si>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</si>
  <si>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</si>
  <si>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</si>
  <si>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</si>
  <si>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</si>
  <si>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</si>
  <si>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</si>
  <si>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</si>
  <si>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</si>
  <si>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</si>
  <si>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</si>
  <si>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</si>
  <si>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</si>
  <si>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</si>
  <si>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</si>
  <si>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</si>
  <si>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</si>
  <si>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</si>
  <si>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</si>
  <si>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</si>
  <si>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</si>
  <si>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</si>
  <si>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</si>
  <si>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</si>
  <si>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</si>
  <si>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</si>
  <si>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</si>
  <si>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</si>
  <si>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</si>
  <si>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</si>
  <si>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</si>
  <si>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</si>
  <si>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</si>
  <si>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</si>
  <si>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</si>
  <si>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</si>
  <si>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</si>
  <si>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</si>
  <si>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</si>
  <si>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</si>
  <si>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</si>
  <si>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</si>
  <si>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</si>
  <si>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</si>
  <si>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</si>
  <si>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</si>
  <si>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</si>
  <si>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</si>
  <si>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</si>
  <si>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</si>
  <si>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</si>
  <si>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</si>
  <si>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</si>
  <si>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</si>
  <si>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</si>
  <si>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</si>
  <si>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</si>
  <si>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</si>
  <si>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</si>
  <si>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</si>
  <si>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</si>
  <si>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</si>
  <si>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</si>
  <si>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</si>
  <si>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</si>
  <si>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</si>
  <si>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</si>
  <si>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</si>
  <si>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</si>
  <si>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</si>
  <si>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</si>
  <si>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</si>
  <si>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</si>
  <si>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</si>
  <si>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</si>
  <si>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</si>
  <si>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</si>
  <si>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</si>
  <si>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</si>
  <si>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</si>
  <si>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</si>
  <si>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</si>
  <si>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</si>
  <si>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</si>
  <si>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</si>
  <si>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</si>
  <si>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</si>
  <si>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</si>
  <si>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</si>
  <si>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</si>
  <si>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</si>
  <si>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</si>
  <si>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</si>
  <si>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</si>
  <si>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</si>
  <si>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</si>
  <si>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</si>
  <si>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</si>
  <si>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</si>
  <si>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</si>
  <si>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</si>
  <si>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</si>
  <si>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</si>
  <si>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</si>
  <si>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</si>
  <si>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</si>
  <si>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</si>
  <si>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</si>
  <si>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</si>
  <si>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</si>
  <si>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</si>
  <si>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</si>
  <si>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</si>
  <si>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</si>
  <si>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</si>
  <si>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</si>
  <si>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</si>
  <si>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</si>
  <si>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</si>
  <si>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</si>
  <si>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</si>
  <si>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</si>
  <si>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</si>
  <si>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</si>
  <si>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</si>
  <si>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</si>
  <si>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</si>
  <si>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</si>
  <si>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</si>
  <si>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</si>
  <si>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</si>
  <si>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</si>
  <si>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</si>
  <si>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</si>
  <si>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</si>
  <si>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</si>
  <si>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</si>
  <si>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</si>
  <si>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</si>
  <si>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</si>
  <si>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</si>
  <si>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</si>
  <si>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</si>
  <si>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</si>
  <si>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</si>
  <si>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</si>
  <si>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</si>
  <si>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</si>
  <si>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</si>
  <si>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</si>
  <si>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</si>
  <si>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</si>
  <si>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</si>
  <si>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</si>
  <si>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</si>
  <si>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</si>
  <si>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</si>
  <si>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</si>
  <si>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</si>
  <si>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</si>
  <si>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</si>
  <si>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</si>
  <si>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</si>
  <si>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</si>
  <si>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</si>
  <si>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</si>
  <si>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</si>
  <si>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</si>
  <si>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</si>
  <si>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</si>
  <si>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</si>
  <si>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</si>
  <si>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</si>
  <si>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</si>
  <si>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</si>
  <si>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</si>
  <si>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</si>
  <si>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</si>
  <si>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</si>
  <si>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</si>
  <si>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</si>
  <si>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</si>
  <si>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</si>
  <si>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</si>
  <si>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</si>
  <si>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</si>
  <si>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</si>
  <si>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</si>
  <si>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</si>
  <si>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</si>
  <si>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</si>
  <si>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</si>
  <si>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</si>
  <si>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</si>
  <si>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</si>
  <si>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</si>
  <si>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</si>
  <si>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</si>
  <si>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</si>
  <si>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</si>
  <si>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</si>
  <si>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</si>
  <si>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</si>
  <si>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</si>
  <si>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</si>
  <si>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</si>
  <si>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</si>
  <si>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</si>
  <si>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</si>
  <si>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</si>
  <si>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</si>
  <si>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</si>
  <si>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</si>
  <si>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</si>
  <si>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</si>
  <si>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</si>
  <si>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</si>
  <si>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</si>
  <si>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</si>
  <si>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</si>
  <si>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</si>
  <si>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</si>
  <si>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</si>
  <si>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</si>
  <si>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</si>
  <si>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</si>
  <si>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</si>
  <si>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</si>
  <si>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</si>
  <si>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</si>
  <si>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</si>
  <si>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</si>
  <si>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</si>
  <si>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</si>
  <si>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</si>
  <si>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</si>
  <si>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</si>
  <si>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</si>
  <si>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</si>
  <si>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</si>
  <si>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</si>
  <si>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</si>
  <si>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</si>
  <si>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</si>
  <si>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</si>
  <si>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</si>
  <si>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</si>
  <si>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</si>
  <si>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</si>
  <si>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</si>
  <si>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</si>
  <si>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</si>
  <si>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</si>
  <si>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</si>
  <si>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</si>
  <si>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</si>
  <si>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</si>
  <si>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</si>
  <si>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</si>
  <si>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</si>
  <si>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</si>
  <si>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</si>
  <si>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</si>
  <si>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</si>
  <si>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</si>
  <si>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</si>
  <si>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</si>
  <si>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</si>
  <si>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</si>
  <si>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</si>
  <si>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</si>
  <si>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</si>
  <si>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</si>
  <si>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</si>
  <si>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</si>
  <si>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</si>
  <si>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</si>
  <si>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</si>
  <si>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</si>
  <si>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</si>
  <si>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</si>
  <si>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</si>
  <si>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</si>
  <si>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</si>
  <si>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</si>
  <si>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</si>
  <si>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</si>
  <si>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</si>
  <si>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</si>
  <si>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</si>
  <si>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</si>
  <si>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</si>
  <si>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</si>
  <si>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</si>
  <si>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</si>
  <si>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</si>
  <si>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</si>
  <si>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</si>
  <si>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</si>
  <si>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</si>
  <si>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</si>
  <si>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</si>
  <si>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</si>
  <si>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</si>
  <si>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</si>
  <si>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</si>
  <si>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</si>
  <si>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</si>
  <si>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</si>
  <si>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</si>
  <si>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</si>
  <si>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</si>
  <si>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</si>
  <si>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</si>
  <si>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</si>
  <si>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</si>
  <si>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</si>
  <si>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</si>
  <si>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</si>
  <si>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</si>
  <si>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</si>
  <si>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</si>
  <si>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</si>
  <si>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</si>
  <si>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</si>
  <si>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</si>
  <si>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</si>
  <si>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</si>
  <si>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</si>
  <si>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</si>
  <si>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</si>
  <si>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</si>
  <si>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</si>
  <si>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</si>
  <si>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</si>
  <si>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</si>
  <si>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</si>
  <si>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</si>
  <si>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</si>
  <si>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</si>
  <si>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</si>
  <si>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</si>
  <si>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</si>
  <si>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</si>
  <si>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</si>
  <si>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</si>
  <si>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</si>
  <si>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</si>
  <si>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</si>
  <si>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</si>
  <si>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</si>
  <si>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</si>
  <si>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</si>
  <si>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</si>
  <si>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</si>
  <si>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</si>
  <si>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</si>
  <si>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</si>
  <si>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</si>
  <si>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</si>
  <si>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</si>
  <si>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</si>
  <si>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</si>
  <si>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</si>
  <si>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</si>
  <si>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</si>
  <si>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</si>
  <si>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</si>
  <si>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</si>
  <si>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</si>
  <si>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</si>
  <si>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</si>
  <si>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</si>
  <si>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</si>
  <si>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</si>
  <si>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</si>
  <si>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</si>
  <si>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</si>
  <si>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</si>
  <si>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</si>
  <si>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</si>
  <si>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</si>
  <si>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</si>
  <si>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</si>
  <si>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</si>
  <si>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</si>
  <si>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</si>
  <si>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</si>
  <si>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</si>
  <si>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</si>
  <si>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</si>
  <si>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</si>
  <si>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</si>
  <si>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</si>
  <si>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</si>
  <si>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</si>
  <si>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</si>
  <si>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</si>
  <si>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</si>
  <si>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</si>
  <si>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</si>
  <si>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</si>
  <si>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</si>
  <si>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</si>
  <si>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</si>
  <si>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</si>
  <si>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</si>
  <si>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</si>
  <si>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</si>
  <si>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</si>
  <si>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</si>
  <si>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</si>
  <si>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</si>
  <si>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</si>
  <si>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</si>
  <si>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</si>
  <si>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</si>
  <si>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</si>
  <si>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</si>
  <si>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</si>
  <si>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</si>
  <si>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</si>
  <si>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</si>
  <si>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</si>
  <si>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</si>
  <si>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</si>
  <si>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</si>
  <si>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</si>
  <si>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</si>
  <si>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</si>
  <si>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</si>
  <si>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</si>
  <si>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</si>
  <si>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</si>
  <si>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</si>
  <si>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</si>
  <si>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</si>
  <si>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</si>
  <si>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</si>
  <si>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</si>
  <si>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</si>
  <si>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</si>
  <si>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</si>
  <si>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</si>
  <si>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</si>
  <si>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</si>
  <si>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</si>
  <si>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</si>
  <si>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</si>
  <si>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</si>
  <si>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</si>
  <si>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</si>
  <si>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</si>
  <si>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</si>
  <si>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</si>
  <si>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</si>
  <si>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</si>
  <si>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</si>
  <si>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</si>
  <si>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</si>
  <si>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</si>
  <si>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</si>
  <si>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</si>
  <si>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</si>
  <si>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</si>
  <si>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</si>
  <si>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</si>
  <si>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</si>
  <si>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</si>
  <si>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</si>
  <si>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</si>
  <si>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</si>
  <si>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</si>
  <si>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</si>
  <si>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</si>
  <si>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</si>
  <si>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</si>
  <si>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</si>
  <si>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</si>
  <si>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</si>
  <si>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</si>
  <si>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</si>
  <si>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</si>
  <si>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</si>
  <si>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</si>
  <si>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</si>
  <si>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</si>
  <si>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</si>
  <si>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</si>
  <si>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</si>
  <si>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</si>
  <si>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</si>
  <si>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</si>
  <si>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</si>
  <si>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</si>
  <si>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</si>
  <si>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</si>
  <si>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</si>
  <si>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</si>
  <si>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</si>
  <si>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</si>
  <si>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</si>
  <si>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</si>
  <si>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</si>
  <si>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</si>
  <si>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</si>
  <si>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</si>
  <si>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</si>
  <si>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</si>
  <si>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</si>
  <si>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</si>
  <si>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</si>
  <si>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</si>
  <si>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</si>
  <si>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</si>
  <si>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</si>
  <si>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</si>
  <si>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</si>
  <si>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</si>
  <si>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</si>
  <si>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</si>
  <si>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</si>
  <si>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</si>
  <si>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</si>
  <si>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</si>
  <si>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</si>
  <si>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</si>
  <si>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</si>
  <si>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</si>
  <si>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</si>
  <si>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</si>
  <si>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</si>
  <si>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</si>
  <si>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</si>
  <si>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</si>
  <si>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</si>
  <si>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</si>
  <si>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</si>
  <si>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</si>
  <si>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</si>
  <si>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</si>
  <si>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</si>
  <si>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</si>
  <si>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</si>
  <si>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</si>
  <si>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</si>
  <si>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</si>
  <si>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</si>
  <si>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</si>
  <si>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</si>
  <si>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</si>
  <si>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</si>
  <si>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</si>
  <si>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</si>
  <si>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</si>
  <si>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</si>
  <si>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</si>
  <si>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</si>
  <si>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</si>
  <si>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</si>
  <si>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</si>
  <si>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</si>
  <si>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</si>
  <si>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</si>
  <si>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</si>
  <si>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</si>
  <si>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</si>
  <si>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</si>
  <si>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</si>
  <si>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</si>
  <si>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</si>
  <si>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</si>
  <si>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</si>
  <si>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</si>
  <si>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</si>
  <si>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</si>
  <si>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</si>
  <si>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</si>
  <si>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</si>
  <si>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</si>
  <si>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</si>
  <si>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</si>
  <si>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</si>
  <si>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</si>
  <si>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</si>
  <si>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</si>
  <si>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</si>
  <si>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</si>
  <si>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</si>
  <si>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</si>
  <si>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</si>
  <si>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</si>
  <si>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</si>
  <si>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</si>
  <si>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</si>
  <si>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</si>
  <si>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</si>
  <si>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</si>
  <si>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</si>
  <si>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</si>
  <si>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</si>
  <si>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</si>
  <si>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</si>
  <si>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</si>
  <si>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</si>
  <si>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</si>
  <si>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</si>
  <si>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</si>
  <si>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</si>
  <si>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</si>
  <si>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</si>
  <si>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</si>
  <si>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</si>
  <si>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</si>
  <si>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</si>
  <si>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</si>
  <si>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</si>
  <si>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</si>
  <si>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</si>
  <si>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</si>
  <si>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</si>
  <si>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</si>
  <si>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</si>
  <si>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</si>
  <si>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</si>
  <si>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</si>
  <si>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</si>
  <si>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</si>
  <si>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</si>
  <si>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</si>
  <si>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</si>
  <si>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</si>
  <si>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</si>
  <si>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</si>
  <si>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</si>
  <si>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</si>
  <si>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</si>
  <si>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</si>
  <si>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</si>
  <si>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</si>
  <si>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</si>
  <si>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</si>
  <si>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</si>
  <si>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</si>
  <si>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</si>
  <si>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</si>
  <si>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</si>
  <si>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</si>
  <si>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</si>
  <si>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</si>
  <si>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</si>
  <si>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</si>
  <si>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</si>
  <si>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</si>
  <si>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</si>
  <si>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</si>
  <si>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</si>
  <si>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</si>
  <si>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</si>
  <si>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</si>
  <si>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</si>
  <si>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</si>
  <si>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</si>
  <si>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</si>
  <si>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</si>
  <si>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</si>
  <si>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</si>
  <si>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</si>
  <si>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</si>
  <si>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</si>
  <si>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</si>
  <si>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</si>
  <si>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</si>
  <si>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</si>
  <si>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</si>
  <si>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</si>
  <si>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</si>
  <si>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</si>
  <si>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</si>
  <si>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</si>
  <si>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</si>
  <si>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</si>
  <si>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</si>
  <si>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</si>
  <si>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</si>
  <si>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</si>
  <si>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</si>
  <si>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</si>
  <si>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</si>
  <si>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</si>
  <si>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</si>
  <si>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</si>
  <si>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</si>
  <si>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</si>
  <si>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</si>
  <si>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</si>
  <si>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</si>
  <si>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</si>
  <si>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</si>
  <si>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</si>
  <si>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</si>
  <si>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</si>
  <si>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</si>
  <si>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</si>
  <si>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</si>
  <si>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</si>
  <si>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</si>
  <si>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</si>
  <si>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</si>
  <si>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</si>
  <si>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</si>
  <si>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</si>
  <si>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</si>
  <si>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</si>
  <si>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</si>
  <si>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</si>
  <si>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</si>
  <si>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</si>
  <si>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</si>
  <si>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</si>
  <si>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</si>
  <si>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</si>
  <si>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</si>
  <si>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</si>
  <si>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</si>
  <si>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</si>
  <si>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</si>
  <si>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</si>
  <si>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</si>
  <si>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</si>
  <si>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</si>
  <si>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</si>
  <si>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</si>
  <si>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</si>
  <si>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</si>
  <si>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</si>
  <si>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</si>
  <si>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</si>
  <si>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</si>
  <si>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</si>
  <si>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</si>
  <si>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</si>
  <si>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</si>
  <si>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</si>
  <si>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</si>
  <si>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</si>
  <si>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</si>
  <si>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</si>
  <si>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</si>
  <si>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</si>
  <si>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</si>
  <si>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</si>
  <si>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</si>
  <si>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</si>
  <si>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</si>
  <si>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</si>
  <si>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</si>
  <si>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</si>
  <si>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</si>
  <si>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</si>
  <si>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</si>
  <si>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</si>
  <si>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</si>
  <si>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</si>
  <si>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</si>
  <si>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</si>
  <si>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</si>
  <si>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</si>
  <si>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</si>
  <si>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</si>
  <si>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</si>
  <si>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</si>
  <si>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</si>
  <si>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</si>
  <si>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</si>
  <si>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</si>
  <si>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</si>
  <si>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</si>
  <si>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</si>
  <si>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</si>
  <si>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</si>
  <si>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</si>
  <si>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</si>
  <si>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</si>
  <si>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</si>
  <si>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</si>
  <si>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</si>
  <si>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</si>
  <si>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</si>
  <si>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</si>
  <si>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</si>
  <si>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</si>
  <si>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</si>
  <si>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</si>
  <si>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</si>
  <si>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</si>
  <si>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</si>
  <si>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</si>
  <si>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</si>
  <si>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</si>
  <si>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</si>
  <si>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</si>
  <si>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</si>
  <si>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</si>
  <si>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</si>
  <si>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</si>
  <si>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</si>
  <si>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</si>
  <si>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</si>
  <si>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</si>
  <si>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</si>
  <si>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</si>
  <si>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</si>
  <si>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</si>
  <si>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</si>
  <si>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</si>
  <si>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</si>
  <si>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</si>
  <si>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</si>
  <si>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</si>
  <si>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</si>
  <si>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</si>
  <si>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</si>
  <si>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</si>
  <si>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</si>
  <si>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</si>
  <si>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</si>
  <si>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</si>
  <si>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</si>
  <si>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</si>
  <si>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</si>
  <si>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</si>
  <si>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</si>
  <si>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</si>
  <si>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</si>
  <si>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</si>
  <si>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</si>
  <si>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</si>
  <si>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</si>
  <si>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</si>
  <si>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</si>
  <si>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</si>
  <si>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</si>
  <si>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</si>
  <si>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</si>
  <si>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</si>
  <si>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</si>
  <si>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</si>
  <si>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</si>
  <si>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</si>
  <si>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</si>
  <si>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</si>
  <si>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</si>
  <si>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</si>
  <si>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</si>
  <si>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</si>
  <si>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</si>
  <si>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</si>
  <si>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</si>
  <si>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</si>
  <si>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</si>
  <si>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</si>
  <si>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</si>
  <si>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</si>
  <si>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</si>
  <si>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</si>
  <si>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</si>
  <si>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</si>
  <si>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</si>
  <si>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</si>
  <si>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</si>
  <si>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</si>
  <si>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</si>
  <si>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</si>
  <si>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</si>
  <si>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</si>
  <si>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</si>
  <si>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</si>
  <si>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</si>
  <si>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</si>
  <si>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</si>
  <si>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</si>
  <si>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</si>
  <si>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</si>
  <si>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</si>
  <si>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</si>
  <si>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</si>
  <si>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</si>
  <si>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</si>
  <si>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</si>
  <si>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</si>
  <si>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</si>
  <si>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</si>
  <si>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</si>
  <si>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</si>
  <si>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</si>
  <si>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</si>
  <si>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</si>
  <si>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</si>
  <si>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</si>
  <si>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</si>
  <si>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</si>
  <si>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</si>
  <si>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</si>
  <si>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</si>
  <si>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</si>
  <si>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</si>
  <si>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</si>
  <si>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</si>
  <si>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</si>
  <si>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</si>
  <si>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</si>
  <si>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</si>
  <si>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</si>
  <si>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</si>
  <si>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</si>
  <si>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</si>
  <si>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</si>
  <si>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</si>
  <si>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</si>
  <si>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</si>
  <si>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</si>
  <si>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</si>
  <si>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</si>
  <si>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</si>
  <si>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</si>
  <si>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</si>
  <si>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</si>
  <si>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</si>
  <si>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</si>
  <si>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</si>
  <si>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</si>
  <si>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</si>
  <si>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</si>
  <si>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</si>
  <si>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</si>
  <si>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</si>
  <si>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</si>
  <si>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</si>
  <si>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</si>
  <si>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</si>
  <si>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</si>
  <si>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</si>
  <si>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</si>
  <si>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</si>
  <si>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</si>
  <si>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</si>
  <si>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</si>
  <si>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</si>
  <si>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</si>
  <si>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</si>
  <si>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</si>
  <si>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</si>
  <si>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</si>
  <si>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</si>
  <si>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</si>
  <si>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</si>
  <si>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</si>
  <si>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</si>
  <si>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</si>
  <si>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</si>
  <si>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</si>
  <si>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</si>
  <si>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</si>
  <si>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</si>
  <si>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</si>
  <si>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</si>
  <si>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</si>
  <si>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</si>
  <si>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</si>
  <si>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</si>
  <si>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</si>
  <si>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</si>
  <si>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</si>
  <si>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</si>
  <si>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</si>
  <si>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</si>
  <si>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</si>
  <si>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</si>
  <si>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</si>
  <si>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</si>
  <si>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</si>
  <si>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</si>
  <si>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</si>
  <si>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</si>
  <si>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</si>
  <si>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</si>
  <si>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</si>
  <si>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</si>
  <si>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</si>
  <si>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</si>
  <si>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</si>
  <si>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</si>
  <si>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</si>
  <si>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</si>
  <si>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</si>
  <si>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</si>
  <si>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</si>
  <si>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</si>
  <si>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</si>
  <si>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</si>
  <si>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</si>
  <si>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</si>
  <si>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</si>
  <si>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</si>
  <si>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</si>
  <si>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</si>
  <si>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</si>
  <si>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</si>
  <si>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</si>
  <si>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</si>
  <si>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</si>
  <si>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</si>
  <si>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</si>
  <si>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</si>
  <si>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</si>
  <si>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</si>
  <si>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</si>
  <si>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</si>
  <si>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</si>
  <si>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</si>
  <si>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</si>
  <si>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</si>
  <si>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</si>
  <si>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</si>
  <si>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</si>
  <si>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</si>
  <si>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</si>
  <si>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</si>
  <si>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</si>
  <si>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</si>
  <si>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</si>
  <si>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</si>
  <si>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</si>
  <si>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</si>
  <si>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</si>
  <si>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</si>
  <si>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</si>
  <si>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</si>
  <si>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</si>
  <si>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</si>
  <si>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</si>
  <si>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</si>
  <si>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</si>
  <si>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</si>
  <si>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</si>
  <si>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</si>
  <si>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</si>
  <si>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</si>
  <si>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</si>
  <si>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</si>
  <si>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</si>
  <si>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</si>
  <si>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</si>
  <si>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</si>
  <si>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</si>
  <si>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</si>
  <si>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</si>
  <si>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</si>
  <si>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</si>
  <si>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</si>
  <si>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</si>
  <si>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</si>
  <si>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</si>
  <si>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</si>
  <si>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</si>
  <si>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</si>
  <si>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</si>
  <si>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</si>
  <si>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</si>
  <si>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</si>
  <si>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</si>
  <si>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</si>
  <si>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</si>
  <si>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</si>
  <si>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</si>
  <si>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</si>
  <si>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</si>
  <si>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</si>
  <si>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</si>
  <si>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</si>
  <si>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</si>
  <si>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</si>
  <si>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</si>
  <si>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</si>
  <si>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</si>
  <si>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</si>
  <si>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</si>
  <si>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</si>
  <si>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</si>
  <si>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</si>
  <si>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</si>
  <si>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</si>
  <si>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</si>
  <si>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</si>
  <si>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</si>
  <si>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</si>
  <si>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</si>
  <si>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</si>
  <si>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</si>
  <si>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</si>
  <si>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</si>
  <si>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</si>
  <si>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</si>
  <si>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</si>
  <si>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</si>
  <si>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</si>
  <si>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</si>
  <si>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</si>
  <si>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</si>
  <si>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</si>
  <si>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</si>
  <si>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</si>
  <si>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</si>
  <si>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</si>
  <si>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</si>
  <si>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</si>
  <si>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</si>
  <si>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</si>
  <si>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</si>
  <si>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</si>
  <si>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</si>
  <si>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</si>
  <si>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</si>
  <si>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</si>
  <si>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</si>
  <si>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</si>
  <si>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</si>
  <si>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</si>
  <si>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</si>
  <si>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</si>
  <si>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</si>
  <si>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</si>
  <si>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</si>
  <si>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</si>
  <si>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</si>
  <si>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</si>
  <si>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</si>
  <si>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</si>
  <si>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</si>
  <si>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</si>
  <si>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</si>
  <si>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</si>
  <si>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</si>
  <si>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</si>
  <si>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</si>
  <si>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</si>
  <si>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</si>
  <si>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</si>
  <si>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</si>
  <si>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</si>
  <si>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</si>
  <si>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</si>
  <si>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</si>
  <si>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</si>
  <si>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</si>
  <si>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</si>
  <si>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</si>
  <si>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</si>
  <si>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</si>
  <si>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</si>
  <si>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</si>
  <si>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</si>
  <si>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</si>
  <si>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</si>
  <si>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</si>
  <si>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</si>
  <si>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</si>
  <si>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</si>
  <si>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</si>
  <si>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</si>
  <si>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</si>
  <si>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</si>
  <si>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</si>
  <si>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</si>
  <si>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</si>
  <si>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</si>
  <si>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</si>
  <si>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</si>
  <si>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</si>
  <si>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</si>
  <si>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</si>
  <si>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</si>
  <si>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</si>
  <si>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</si>
  <si>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</si>
  <si>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</si>
  <si>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</si>
  <si>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</si>
  <si>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</si>
  <si>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</si>
  <si>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</si>
  <si>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</si>
  <si>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</si>
  <si>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</si>
  <si>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</si>
  <si>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</si>
  <si>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</si>
  <si>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</si>
  <si>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</si>
  <si>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</si>
  <si>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</si>
  <si>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</si>
  <si>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</si>
  <si>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</si>
  <si>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</si>
  <si>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</si>
  <si>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</si>
  <si>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</si>
  <si>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</si>
  <si>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</si>
  <si>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</si>
  <si>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</si>
  <si>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</si>
  <si>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</si>
  <si>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</si>
  <si>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</si>
  <si>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</si>
  <si>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</si>
  <si>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</si>
  <si>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</si>
  <si>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</si>
  <si>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</si>
  <si>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</si>
  <si>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</si>
  <si>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</si>
  <si>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</si>
  <si>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</si>
  <si>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</si>
  <si>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</si>
  <si>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</si>
  <si>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</si>
  <si>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</si>
  <si>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</si>
  <si>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</si>
  <si>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</si>
  <si>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</si>
  <si>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</si>
  <si>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</si>
  <si>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</si>
  <si>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</si>
  <si>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</si>
  <si>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</si>
  <si>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</si>
  <si>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</si>
  <si>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</si>
  <si>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</si>
  <si>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</si>
  <si>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</si>
  <si>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</si>
  <si>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</si>
  <si>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</si>
  <si>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</si>
  <si>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</si>
  <si>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</si>
  <si>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</si>
  <si>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</si>
  <si>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</si>
  <si>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</si>
  <si>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</si>
  <si>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</si>
  <si>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</si>
  <si>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</si>
  <si>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</si>
  <si>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</si>
  <si>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</si>
  <si>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</si>
  <si>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</si>
  <si>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</si>
  <si>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</si>
  <si>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</si>
  <si>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</si>
  <si>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</si>
  <si>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</si>
  <si>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</si>
  <si>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</si>
  <si>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</si>
  <si>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</si>
  <si>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</si>
  <si>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</si>
  <si>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</si>
  <si>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</si>
  <si>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</si>
  <si>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</si>
  <si>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</si>
  <si>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</si>
  <si>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</si>
  <si>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</si>
  <si>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</si>
  <si>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</si>
  <si>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</si>
  <si>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</si>
  <si>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</si>
  <si>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</si>
  <si>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</si>
  <si>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</si>
  <si>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</si>
  <si>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</si>
  <si>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</si>
  <si>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</si>
  <si>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</si>
  <si>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</si>
  <si>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</si>
  <si>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</si>
  <si>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</si>
  <si>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</si>
  <si>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</si>
  <si>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</si>
  <si>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</si>
  <si>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</si>
  <si>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</si>
  <si>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</si>
  <si>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</si>
  <si>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</si>
  <si>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</si>
  <si>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</si>
  <si>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</si>
  <si>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</si>
  <si>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</si>
  <si>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</si>
  <si>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</si>
  <si>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</si>
  <si>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</si>
  <si>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</si>
  <si>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</si>
  <si>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</si>
  <si>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</si>
  <si>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</si>
  <si>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</si>
  <si>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</si>
  <si>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</si>
  <si>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</si>
  <si>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</si>
  <si>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</si>
  <si>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</si>
  <si>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</si>
  <si>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</si>
  <si>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</si>
  <si>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</si>
  <si>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</si>
  <si>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</si>
  <si>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</si>
  <si>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</si>
  <si>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</si>
  <si>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</si>
  <si>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</si>
  <si>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</si>
  <si>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</si>
  <si>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</si>
  <si>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</si>
  <si>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</si>
  <si>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</si>
  <si>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</si>
  <si>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</si>
  <si>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</si>
  <si>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</si>
  <si>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</si>
  <si>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</si>
  <si>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</si>
  <si>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</si>
  <si>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</si>
  <si>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</si>
  <si>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</si>
  <si>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</si>
  <si>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</si>
  <si>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</si>
  <si>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</si>
  <si>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</si>
  <si>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</si>
  <si>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</si>
  <si>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</si>
  <si>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</si>
  <si>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</si>
  <si>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</si>
  <si>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</si>
  <si>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</si>
  <si>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</si>
  <si>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</si>
  <si>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</si>
  <si>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</si>
  <si>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</si>
  <si>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</si>
  <si>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</si>
  <si>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</si>
  <si>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</si>
  <si>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</si>
  <si>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</si>
  <si>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</si>
  <si>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</si>
  <si>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</si>
  <si>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</si>
  <si>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</si>
  <si>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</si>
  <si>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</si>
  <si>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</si>
  <si>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</si>
  <si>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</si>
  <si>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</si>
  <si>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</si>
  <si>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</si>
  <si>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</si>
  <si>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</si>
  <si>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</si>
  <si>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</si>
  <si>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</si>
  <si>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</si>
  <si>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</si>
  <si>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</si>
  <si>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</si>
  <si>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</si>
  <si>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</si>
  <si>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</si>
  <si>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</si>
  <si>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</si>
  <si>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</si>
  <si>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</si>
  <si>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</si>
  <si>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</si>
  <si>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</si>
  <si>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</si>
  <si>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</si>
  <si>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</si>
  <si>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</si>
  <si>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</si>
  <si>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</si>
  <si>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</si>
  <si>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</si>
  <si>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</si>
  <si>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</si>
  <si>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</si>
  <si>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</si>
  <si>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</si>
  <si>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</si>
  <si>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</si>
  <si>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</si>
  <si>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</si>
  <si>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</si>
  <si>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</si>
  <si>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</si>
  <si>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</si>
  <si>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</si>
  <si>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</si>
  <si>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</si>
  <si>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</si>
  <si>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</si>
  <si>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</si>
  <si>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</si>
  <si>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</si>
  <si>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</si>
  <si>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</si>
  <si>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</si>
  <si>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</si>
  <si>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</si>
  <si>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</si>
  <si>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</si>
  <si>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</si>
  <si>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</si>
  <si>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</si>
  <si>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</si>
  <si>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</si>
  <si>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</si>
  <si>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</si>
  <si>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</si>
  <si>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</si>
  <si>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</si>
  <si>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</si>
  <si>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</si>
  <si>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</si>
  <si>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</si>
  <si>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</si>
  <si>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</si>
  <si>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</si>
  <si>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</si>
  <si>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</si>
  <si>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</si>
  <si>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</si>
  <si>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</si>
  <si>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</si>
  <si>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</si>
  <si>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</si>
  <si>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</si>
  <si>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</si>
  <si>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</si>
  <si>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</si>
  <si>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</si>
  <si>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</si>
  <si>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</si>
  <si>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</si>
  <si>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</si>
  <si>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</si>
  <si>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</si>
  <si>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</si>
  <si>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</si>
  <si>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</si>
  <si>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</si>
  <si>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</si>
  <si>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</si>
  <si>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</si>
  <si>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</si>
  <si>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</si>
  <si>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</si>
  <si>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</si>
  <si>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</si>
  <si>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</si>
  <si>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</si>
  <si>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</si>
  <si>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</si>
  <si>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</si>
  <si>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</si>
  <si>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</si>
  <si>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</si>
  <si>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</si>
  <si>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</si>
  <si>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</si>
  <si>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</si>
  <si>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</si>
  <si>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</si>
  <si>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</si>
  <si>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</si>
  <si>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</si>
  <si>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</si>
  <si>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</si>
  <si>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</si>
  <si>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</si>
  <si>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</si>
  <si>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</si>
  <si>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</si>
  <si>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</si>
  <si>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</si>
  <si>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</si>
  <si>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</si>
  <si>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</si>
  <si>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</si>
  <si>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</si>
  <si>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</si>
  <si>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</si>
  <si>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</si>
  <si>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</si>
  <si>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</si>
  <si>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</si>
  <si>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</si>
  <si>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</si>
  <si>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</si>
  <si>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</si>
  <si>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</si>
  <si>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</si>
  <si>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</si>
  <si>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</si>
  <si>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</si>
  <si>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</si>
  <si>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</si>
  <si>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</si>
  <si>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</si>
  <si>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</si>
  <si>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</si>
  <si>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</si>
  <si>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</si>
  <si>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</si>
  <si>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</si>
  <si>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</si>
  <si>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</si>
  <si>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</si>
  <si>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</si>
  <si>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</si>
  <si>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</si>
  <si>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</si>
  <si>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</si>
  <si>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</si>
  <si>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</si>
  <si>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</si>
  <si>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</si>
  <si>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</si>
  <si>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</si>
  <si>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</si>
  <si>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</si>
  <si>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</si>
  <si>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</si>
  <si>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</si>
  <si>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</si>
  <si>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</si>
  <si>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</si>
  <si>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</si>
  <si>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</si>
  <si>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</si>
  <si>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</si>
  <si>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</si>
  <si>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</si>
  <si>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</si>
  <si>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</si>
  <si>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</si>
  <si>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</si>
  <si>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</si>
  <si>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</si>
  <si>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</si>
  <si>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</si>
  <si>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</si>
  <si>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</si>
  <si>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</si>
  <si>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</si>
  <si>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</si>
  <si>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</si>
  <si>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</si>
  <si>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</si>
  <si>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</si>
  <si>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</si>
  <si>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</si>
  <si>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</si>
  <si>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</si>
  <si>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</si>
  <si>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</si>
  <si>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</si>
  <si>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</si>
  <si>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</si>
  <si>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</si>
  <si>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</si>
  <si>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</si>
  <si>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</si>
  <si>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</si>
  <si>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</si>
  <si>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</si>
  <si>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</si>
  <si>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</si>
  <si>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</si>
  <si>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</si>
  <si>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</si>
  <si>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</si>
  <si>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</si>
  <si>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</si>
  <si>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</si>
  <si>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</si>
  <si>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</si>
  <si>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</si>
  <si>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</si>
  <si>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</si>
  <si>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</si>
  <si>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</si>
  <si>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</si>
  <si>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</si>
  <si>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</si>
  <si>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</si>
  <si>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</si>
  <si>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</si>
  <si>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</si>
  <si>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</si>
  <si>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</si>
  <si>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</si>
  <si>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</si>
  <si>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</si>
  <si>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</si>
  <si>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</si>
  <si>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</si>
  <si>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</si>
  <si>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</si>
  <si>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</si>
  <si>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</si>
  <si>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</si>
  <si>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</si>
  <si>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</si>
  <si>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</si>
  <si>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</si>
  <si>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</si>
  <si>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</si>
  <si>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</si>
  <si>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</si>
  <si>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</si>
  <si>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</si>
  <si>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</si>
  <si>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</si>
  <si>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</si>
  <si>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</si>
  <si>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</si>
  <si>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</si>
  <si>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</si>
  <si>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</si>
  <si>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</si>
  <si>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</si>
  <si>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</si>
  <si>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</si>
  <si>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</si>
  <si>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</si>
  <si>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</si>
  <si>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</si>
  <si>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</si>
  <si>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</si>
  <si>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</si>
  <si>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</si>
  <si>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</si>
  <si>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</si>
  <si>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</si>
  <si>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</si>
  <si>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</si>
  <si>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</si>
  <si>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</si>
  <si>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</si>
  <si>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</si>
  <si>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</si>
  <si>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</si>
  <si>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</si>
  <si>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</si>
  <si>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</si>
  <si>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</si>
  <si>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</si>
  <si>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</si>
  <si>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</si>
  <si>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</si>
  <si>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</si>
  <si>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</si>
  <si>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</si>
  <si>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</si>
  <si>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</si>
  <si>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</si>
  <si>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</si>
  <si>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</si>
  <si>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</si>
  <si>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</si>
  <si>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</si>
  <si>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</si>
  <si>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</si>
  <si>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</si>
  <si>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</si>
  <si>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</si>
  <si>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</si>
  <si>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</si>
  <si>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</si>
  <si>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</si>
  <si>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</si>
  <si>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</si>
  <si>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</si>
  <si>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</si>
  <si>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</si>
  <si>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</si>
  <si>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</si>
  <si>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</si>
  <si>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</si>
  <si>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</si>
  <si>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</si>
  <si>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</si>
  <si>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</si>
  <si>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</si>
  <si>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</si>
  <si>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</si>
  <si>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</si>
  <si>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</si>
  <si>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</si>
  <si>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</si>
  <si>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</si>
  <si>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</si>
  <si>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</si>
  <si>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</si>
  <si>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</si>
  <si>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</si>
  <si>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</si>
  <si>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</si>
  <si>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</si>
  <si>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</si>
  <si>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</si>
  <si>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</si>
  <si>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</si>
  <si>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</si>
  <si>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</si>
  <si>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</si>
  <si>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</si>
  <si>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</si>
  <si>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</si>
  <si>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</si>
  <si>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</si>
  <si>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</si>
  <si>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</si>
  <si>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</si>
  <si>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</si>
  <si>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</si>
  <si>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</si>
  <si>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</si>
  <si>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</si>
  <si>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</si>
  <si>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</si>
  <si>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</si>
  <si>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</si>
  <si>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</si>
  <si>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</si>
  <si>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</si>
  <si>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</si>
  <si>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</si>
  <si>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</si>
  <si>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</si>
  <si>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</si>
  <si>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</si>
  <si>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</si>
  <si>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</si>
  <si>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</si>
  <si>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</si>
  <si>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</si>
  <si>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</si>
  <si>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</si>
  <si>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</si>
  <si>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</si>
  <si>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</si>
  <si>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</si>
  <si>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</si>
  <si>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</si>
  <si>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</si>
  <si>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</si>
  <si>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</si>
  <si>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</si>
  <si>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</si>
  <si>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</si>
  <si>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</si>
  <si>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</si>
  <si>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</si>
  <si>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</si>
  <si>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</si>
  <si>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</si>
  <si>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</si>
  <si>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</si>
  <si>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</si>
  <si>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</si>
  <si>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</si>
  <si>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</si>
  <si>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</si>
  <si>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</si>
  <si>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</si>
  <si>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</si>
  <si>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</si>
  <si>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</si>
  <si>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</si>
  <si>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</si>
  <si>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</si>
  <si>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</si>
  <si>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</si>
  <si>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</si>
  <si>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</si>
  <si>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</si>
  <si>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</si>
  <si>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</si>
  <si>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</si>
  <si>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</si>
  <si>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</si>
  <si>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</si>
  <si>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</si>
  <si>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</si>
  <si>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</si>
  <si>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</si>
  <si>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</si>
  <si>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</si>
  <si>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</si>
  <si>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</si>
  <si>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</si>
  <si>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</si>
  <si>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</si>
  <si>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</si>
  <si>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</si>
  <si>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</si>
  <si>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</si>
  <si>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</si>
  <si>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</si>
  <si>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</si>
  <si>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</si>
  <si>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</si>
  <si>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</si>
  <si>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</si>
  <si>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</si>
  <si>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</si>
  <si>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</si>
  <si>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</si>
  <si>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</si>
  <si>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</si>
  <si>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</si>
  <si>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</si>
  <si>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</si>
  <si>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</si>
  <si>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</si>
  <si>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</si>
  <si>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</si>
  <si>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</si>
  <si>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</si>
  <si>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</si>
  <si>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</si>
  <si>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</si>
  <si>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</si>
  <si>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</si>
  <si>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</si>
  <si>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</si>
  <si>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</si>
  <si>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</si>
  <si>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</si>
  <si>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</si>
  <si>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</si>
  <si>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</si>
  <si>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</si>
  <si>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</si>
  <si>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</si>
  <si>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</si>
  <si>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</si>
  <si>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</si>
  <si>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</si>
  <si>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</si>
  <si>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</si>
  <si>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</si>
  <si>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</si>
  <si>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</si>
  <si>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</si>
  <si>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</si>
  <si>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</si>
  <si>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</si>
  <si>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</si>
  <si>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</si>
  <si>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</si>
  <si>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</si>
  <si>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</si>
  <si>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</si>
  <si>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</si>
  <si>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</si>
  <si>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</si>
  <si>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</si>
  <si>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</si>
  <si>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</si>
  <si>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</si>
  <si>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</si>
  <si>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</si>
  <si>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</si>
  <si>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</si>
  <si>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</si>
  <si>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</si>
  <si>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</si>
  <si>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</si>
  <si>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</si>
  <si>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</si>
  <si>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</si>
  <si>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</si>
  <si>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</si>
  <si>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</si>
  <si>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</si>
  <si>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</si>
  <si>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</si>
  <si>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</si>
  <si>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</si>
  <si>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</si>
  <si>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</si>
  <si>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</si>
  <si>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</si>
  <si>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</si>
  <si>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</si>
  <si>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</si>
  <si>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</si>
  <si>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</si>
  <si>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</si>
  <si>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</si>
  <si>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</si>
  <si>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</si>
  <si>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</si>
  <si>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</si>
  <si>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</si>
  <si>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</si>
  <si>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</si>
  <si>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</si>
  <si>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</si>
  <si>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</si>
  <si>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</si>
  <si>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</si>
  <si>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</si>
  <si>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</si>
  <si>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</si>
  <si>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</si>
  <si>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</si>
  <si>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</si>
  <si>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</si>
  <si>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</si>
  <si>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</si>
  <si>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</si>
  <si>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</si>
  <si>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</si>
  <si>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</si>
  <si>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</si>
  <si>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</si>
  <si>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</si>
  <si>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</si>
  <si>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</si>
  <si>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</si>
  <si>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</si>
  <si>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</si>
  <si>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</si>
  <si>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</si>
  <si>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</si>
  <si>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</si>
  <si>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</si>
  <si>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</si>
  <si>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</si>
  <si>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</si>
  <si>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</si>
  <si>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</si>
  <si>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</si>
  <si>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</si>
  <si>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</si>
  <si>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</si>
  <si>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</si>
  <si>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</si>
  <si>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</si>
  <si>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</si>
  <si>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</si>
  <si>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</si>
  <si>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</si>
  <si>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</si>
  <si>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</si>
  <si>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</si>
  <si>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</si>
  <si>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</si>
  <si>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</si>
  <si>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</si>
  <si>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</si>
  <si>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</si>
  <si>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</si>
  <si>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</si>
  <si>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</si>
  <si>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</si>
  <si>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</si>
  <si>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</si>
  <si>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</si>
  <si>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</si>
  <si>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</si>
  <si>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</si>
  <si>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</si>
  <si>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</si>
  <si>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</si>
  <si>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</si>
  <si>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</si>
  <si>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</si>
  <si>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</si>
  <si>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</si>
  <si>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</si>
  <si>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</si>
  <si>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</si>
  <si>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</si>
  <si>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</si>
  <si>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</si>
  <si>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</si>
  <si>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</si>
  <si>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</si>
  <si>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</si>
  <si>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</si>
  <si>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</si>
  <si>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</si>
  <si>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</si>
  <si>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</si>
  <si>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</si>
  <si>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</si>
  <si>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</si>
  <si>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</si>
  <si>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</si>
  <si>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</si>
  <si>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</si>
  <si>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</si>
  <si>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</si>
  <si>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</si>
  <si>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</si>
  <si>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</si>
  <si>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</si>
  <si>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</si>
  <si>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</si>
  <si>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</si>
  <si>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</si>
  <si>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</si>
  <si>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</si>
  <si>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</si>
  <si>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</si>
  <si>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</si>
  <si>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</si>
  <si>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</si>
  <si>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</si>
  <si>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</si>
  <si>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</si>
  <si>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</si>
  <si>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</si>
  <si>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</si>
  <si>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</si>
  <si>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</si>
  <si>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</si>
  <si>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</si>
  <si>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</si>
  <si>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</si>
  <si>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</si>
  <si>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</si>
  <si>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</si>
  <si>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</si>
  <si>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</si>
  <si>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</si>
  <si>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</si>
  <si>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</si>
  <si>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</si>
  <si>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</si>
  <si>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</si>
  <si>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</si>
  <si>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</si>
  <si>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</si>
  <si>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</si>
  <si>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</si>
  <si>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</si>
  <si>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</si>
  <si>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</si>
  <si>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</si>
  <si>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</si>
  <si>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</si>
  <si>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</si>
  <si>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</si>
  <si>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</si>
  <si>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</si>
  <si>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</si>
  <si>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</si>
  <si>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</si>
  <si>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</si>
  <si>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</si>
  <si>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</si>
  <si>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</si>
  <si>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</si>
  <si>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</si>
  <si>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</si>
  <si>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</si>
  <si>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</si>
  <si>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</si>
  <si>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</si>
  <si>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</si>
  <si>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</si>
  <si>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</si>
  <si>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</si>
  <si>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</si>
  <si>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</si>
  <si>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</si>
  <si>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</si>
  <si>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</si>
  <si>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</si>
  <si>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</si>
  <si>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</si>
  <si>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</si>
  <si>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</si>
  <si>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</si>
  <si>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</si>
  <si>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</si>
  <si>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</si>
  <si>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</si>
  <si>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</si>
  <si>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</si>
  <si>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</si>
  <si>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</si>
  <si>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</si>
  <si>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</si>
  <si>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</si>
  <si>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</si>
  <si>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</si>
  <si>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</si>
  <si>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</si>
  <si>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</si>
  <si>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</si>
  <si>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</si>
  <si>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</si>
  <si>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</si>
  <si>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</si>
  <si>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</si>
  <si>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</si>
  <si>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</si>
  <si>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</si>
  <si>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</si>
  <si>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</si>
  <si>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</si>
  <si>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</si>
  <si>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</si>
  <si>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</si>
  <si>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</si>
  <si>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</si>
  <si>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</si>
  <si>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</si>
  <si>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</si>
  <si>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</si>
  <si>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</si>
  <si>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</si>
  <si>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</si>
  <si>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</si>
  <si>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</si>
  <si>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</si>
  <si>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</si>
  <si>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</si>
  <si>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</si>
  <si>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</si>
  <si>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</si>
  <si>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</si>
  <si>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</si>
  <si>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</si>
  <si>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</si>
  <si>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</si>
  <si>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</si>
  <si>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</si>
  <si>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</si>
  <si>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</si>
  <si>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</si>
  <si>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</si>
  <si>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</si>
  <si>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</si>
  <si>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</si>
  <si>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</si>
  <si>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</si>
  <si>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</si>
  <si>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</si>
  <si>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</si>
  <si>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</si>
  <si>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</si>
  <si>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</si>
  <si>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</si>
  <si>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</si>
  <si>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</si>
  <si>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</si>
  <si>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</si>
  <si>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</si>
  <si>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</si>
  <si>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</si>
  <si>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</si>
  <si>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</si>
  <si>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</si>
  <si>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</si>
  <si>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</si>
  <si>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</si>
  <si>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</si>
  <si>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</si>
  <si>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</si>
  <si>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</si>
  <si>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</si>
  <si>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</si>
  <si>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</si>
  <si>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</si>
  <si>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</si>
  <si>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</si>
  <si>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</si>
  <si>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</si>
  <si>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</si>
  <si>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</si>
  <si>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</si>
  <si>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</si>
  <si>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</si>
  <si>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</si>
  <si>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</si>
  <si>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</si>
  <si>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</si>
  <si>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</si>
  <si>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</si>
  <si>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</si>
  <si>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</si>
  <si>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</si>
  <si>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</si>
  <si>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</si>
  <si>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</si>
  <si>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</si>
  <si>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</si>
  <si>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</si>
  <si>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</si>
  <si>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</si>
  <si>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</si>
  <si>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</si>
  <si>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</si>
  <si>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</si>
  <si>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</si>
  <si>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</si>
  <si>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</si>
  <si>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</si>
  <si>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</si>
  <si>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</si>
  <si>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</si>
  <si>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</si>
  <si>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</si>
  <si>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</si>
  <si>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</si>
  <si>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</si>
  <si>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</si>
  <si>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</si>
  <si>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</si>
  <si>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</si>
  <si>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</si>
  <si>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</si>
  <si>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</si>
  <si>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</si>
  <si>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</si>
  <si>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</si>
  <si>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</si>
  <si>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</si>
  <si>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</si>
  <si>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</si>
  <si>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</si>
  <si>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</si>
  <si>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</si>
  <si>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</si>
  <si>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</si>
  <si>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</si>
  <si>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</si>
  <si>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</si>
  <si>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</si>
  <si>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</si>
  <si>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</si>
  <si>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</si>
  <si>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</si>
  <si>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</si>
  <si>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</si>
  <si>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</si>
  <si>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</si>
  <si>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</si>
  <si>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</si>
  <si>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</si>
  <si>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</si>
  <si>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</si>
  <si>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</si>
  <si>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</si>
  <si>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</si>
  <si>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</si>
  <si>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</si>
  <si>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</si>
  <si>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</si>
  <si>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</si>
  <si>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</si>
  <si>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</si>
  <si>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</si>
  <si>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</si>
  <si>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</si>
  <si>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</si>
  <si>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</si>
  <si>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</si>
  <si>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</si>
  <si>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</si>
  <si>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</si>
  <si>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</si>
  <si>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</si>
  <si>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</si>
  <si>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</si>
  <si>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</si>
  <si>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</si>
  <si>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</si>
  <si>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</si>
  <si>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</si>
  <si>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</si>
  <si>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</si>
  <si>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</si>
  <si>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</si>
  <si>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</si>
  <si>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</si>
  <si>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</si>
  <si>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</si>
  <si>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</si>
  <si>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</si>
  <si>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</si>
  <si>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</si>
  <si>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</si>
  <si>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</si>
  <si>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</si>
  <si>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</si>
  <si>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</si>
  <si>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</si>
  <si>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</si>
  <si>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</si>
  <si>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</si>
  <si>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</si>
  <si>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</si>
  <si>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</si>
  <si>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</si>
  <si>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</si>
  <si>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</si>
  <si>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</si>
  <si>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</si>
  <si>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</si>
  <si>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</si>
  <si>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</si>
  <si>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</si>
  <si>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</si>
  <si>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</si>
  <si>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</si>
  <si>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</si>
  <si>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</si>
  <si>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</si>
  <si>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</si>
  <si>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</si>
  <si>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</si>
  <si>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</si>
  <si>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</si>
  <si>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</si>
  <si>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</si>
  <si>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</si>
  <si>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</si>
  <si>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</si>
  <si>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</si>
  <si>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</si>
  <si>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</si>
  <si>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</si>
  <si>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</si>
  <si>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</si>
  <si>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</si>
  <si>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</si>
  <si>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</si>
  <si>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</si>
  <si>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</si>
  <si>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</si>
  <si>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</si>
  <si>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</si>
  <si>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</si>
  <si>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</si>
  <si>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</si>
  <si>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</si>
  <si>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</si>
  <si>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</si>
  <si>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</si>
  <si>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</si>
  <si>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</si>
  <si>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</si>
  <si>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</si>
  <si>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</si>
  <si>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</si>
  <si>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</si>
  <si>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</si>
  <si>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</si>
  <si>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</si>
  <si>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</si>
  <si>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</si>
  <si>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</si>
  <si>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</si>
  <si>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</si>
  <si>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</si>
  <si>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</si>
  <si>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</si>
  <si>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</si>
  <si>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</si>
  <si>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</si>
  <si>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</si>
  <si>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</si>
  <si>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</si>
  <si>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</si>
  <si>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</si>
  <si>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</si>
  <si>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</si>
  <si>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</si>
  <si>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</si>
  <si>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</si>
  <si>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</si>
  <si>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</si>
  <si>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</si>
  <si>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</si>
  <si>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</si>
  <si>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</si>
  <si>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</si>
  <si>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</si>
  <si>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</si>
  <si>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</si>
  <si>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</si>
  <si>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</si>
  <si>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</si>
  <si>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</si>
  <si>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</si>
  <si>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</si>
  <si>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</si>
  <si>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</si>
  <si>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</si>
  <si>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</si>
  <si>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</si>
  <si>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</si>
  <si>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</si>
  <si>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</si>
  <si>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</si>
  <si>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</si>
  <si>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</si>
  <si>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</si>
  <si>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</si>
  <si>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</si>
  <si>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</si>
  <si>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</si>
  <si>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</si>
  <si>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</si>
  <si>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</si>
  <si>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</si>
  <si>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</si>
  <si>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</si>
  <si>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</si>
  <si>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</si>
  <si>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</si>
  <si>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</si>
  <si>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</si>
  <si>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</si>
  <si>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</si>
  <si>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</si>
  <si>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</si>
  <si>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</si>
  <si>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</si>
  <si>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</si>
  <si>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</si>
  <si>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</si>
  <si>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</si>
  <si>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</si>
  <si>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</si>
  <si>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</si>
  <si>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</si>
  <si>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</si>
  <si>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</si>
  <si>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</si>
  <si>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</si>
  <si>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</si>
  <si>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</si>
  <si>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</si>
  <si>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</si>
  <si>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</si>
  <si>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</si>
  <si>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</si>
  <si>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</si>
  <si>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</si>
  <si>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</si>
  <si>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</si>
  <si>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</si>
  <si>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</si>
  <si>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</si>
  <si>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</si>
  <si>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</si>
  <si>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</si>
  <si>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</si>
  <si>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</si>
  <si>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</si>
  <si>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</si>
  <si>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</si>
  <si>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</si>
  <si>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</si>
  <si>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</si>
  <si>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</si>
  <si>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</si>
  <si>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</si>
  <si>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</si>
  <si>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</si>
  <si>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</si>
  <si>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</si>
  <si>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</si>
  <si>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</si>
  <si>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</si>
  <si>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</si>
  <si>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</si>
  <si>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</si>
  <si>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</si>
  <si>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</si>
  <si>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</si>
  <si>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</si>
  <si>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</si>
  <si>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</si>
  <si>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</si>
  <si>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</si>
  <si>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</si>
  <si>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</si>
  <si>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</si>
  <si>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</si>
  <si>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</si>
  <si>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</si>
  <si>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</si>
  <si>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</si>
  <si>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</si>
  <si>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</si>
  <si>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</si>
  <si>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</si>
  <si>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</si>
  <si>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</si>
  <si>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</si>
  <si>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</si>
  <si>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</si>
  <si>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</si>
  <si>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</si>
  <si>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</si>
  <si>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</si>
  <si>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</si>
  <si>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</si>
  <si>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</si>
  <si>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</si>
  <si>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</si>
  <si>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</si>
  <si>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</si>
  <si>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</si>
  <si>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</si>
  <si>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</si>
  <si>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</si>
  <si>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</si>
  <si>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</si>
  <si>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</si>
  <si>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</si>
  <si>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</si>
  <si>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</si>
  <si>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</si>
  <si>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</si>
  <si>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</si>
  <si>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</si>
  <si>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</si>
  <si>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</si>
  <si>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</si>
  <si>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</si>
  <si>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</si>
  <si>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</si>
  <si>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</si>
  <si>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</si>
  <si>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</si>
  <si>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</si>
  <si>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</si>
  <si>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</si>
  <si>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</si>
  <si>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</si>
  <si>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</si>
  <si>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</si>
  <si>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</si>
  <si>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</si>
  <si>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</si>
  <si>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</si>
  <si>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</si>
  <si>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</si>
  <si>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</si>
  <si>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</si>
  <si>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</si>
  <si>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</si>
  <si>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</si>
  <si>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</si>
  <si>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</si>
  <si>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</si>
  <si>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</si>
  <si>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</si>
  <si>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</si>
  <si>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</si>
  <si>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</si>
  <si>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</si>
  <si>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</si>
  <si>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</si>
  <si>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</si>
  <si>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</si>
  <si>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</si>
  <si>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</si>
  <si>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</si>
  <si>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</si>
  <si>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</si>
  <si>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</si>
  <si>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</si>
  <si>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</si>
  <si>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</si>
  <si>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</si>
  <si>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</si>
  <si>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</si>
  <si>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</si>
  <si>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</si>
  <si>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</si>
  <si>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</si>
  <si>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</si>
  <si>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</si>
  <si>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</si>
  <si>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</si>
  <si>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</si>
  <si>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</si>
  <si>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</si>
  <si>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</si>
  <si>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</si>
  <si>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</si>
  <si>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</si>
  <si>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</si>
  <si>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</si>
  <si>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</si>
  <si>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</si>
  <si>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</si>
  <si>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</si>
  <si>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</si>
  <si>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</si>
  <si>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</si>
  <si>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</si>
  <si>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</si>
  <si>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</si>
  <si>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</si>
  <si>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</si>
  <si>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</si>
  <si>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</si>
  <si>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</si>
  <si>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</si>
  <si>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</si>
  <si>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</si>
  <si>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</si>
  <si>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</si>
  <si>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</si>
  <si>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</si>
  <si>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</si>
  <si>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</si>
  <si>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</si>
  <si>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</si>
  <si>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</si>
  <si>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</si>
  <si>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</si>
  <si>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</si>
  <si>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</si>
  <si>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</si>
  <si>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</si>
  <si>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</si>
  <si>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</si>
  <si>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</si>
  <si>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</si>
  <si>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</si>
  <si>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</si>
  <si>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</si>
  <si>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</si>
  <si>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</si>
  <si>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</si>
  <si>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</si>
  <si>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</si>
  <si>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</si>
  <si>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</si>
  <si>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</si>
  <si>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</si>
  <si>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</si>
  <si>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</si>
  <si>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</si>
  <si>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</si>
  <si>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</si>
  <si>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</si>
  <si>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</si>
  <si>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</si>
  <si>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</si>
  <si>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</si>
  <si>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</si>
  <si>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</si>
  <si>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</si>
  <si>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</si>
  <si>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</si>
  <si>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</si>
  <si>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</si>
  <si>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</si>
  <si>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</si>
  <si>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</si>
  <si>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</si>
  <si>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</si>
  <si>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</si>
  <si>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</si>
  <si>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</si>
  <si>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</si>
  <si>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</si>
  <si>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</si>
  <si>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</si>
  <si>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</si>
  <si>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</si>
  <si>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</si>
  <si>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</si>
  <si>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</si>
  <si>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</si>
  <si>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</si>
  <si>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</si>
  <si>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</si>
  <si>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</si>
  <si>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</si>
  <si>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</si>
  <si>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</si>
  <si>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</si>
  <si>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</si>
  <si>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</si>
  <si>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</si>
  <si>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</si>
  <si>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</si>
  <si>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</si>
  <si>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</si>
  <si>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</si>
  <si>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</si>
  <si>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</si>
  <si>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</si>
  <si>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</si>
  <si>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</si>
  <si>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</si>
  <si>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</si>
  <si>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</si>
  <si>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</si>
  <si>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</si>
  <si>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</si>
  <si>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</si>
  <si>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</si>
  <si>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</si>
  <si>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</si>
  <si>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</si>
  <si>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</si>
  <si>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</si>
  <si>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</si>
  <si>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</si>
  <si>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</si>
  <si>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</si>
  <si>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</si>
  <si>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</si>
  <si>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</si>
  <si>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</si>
  <si>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</si>
  <si>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</si>
  <si>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</si>
  <si>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</si>
  <si>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</si>
  <si>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</si>
  <si>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</si>
  <si>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</si>
  <si>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</si>
  <si>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</si>
  <si>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</si>
  <si>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</si>
  <si>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</si>
  <si>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</si>
  <si>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</si>
  <si>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</si>
  <si>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</si>
  <si>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</si>
  <si>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</si>
  <si>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</si>
  <si>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</si>
  <si>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</si>
  <si>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</si>
  <si>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</si>
  <si>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</si>
  <si>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</si>
  <si>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</si>
  <si>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</si>
  <si>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</si>
  <si>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</si>
  <si>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</si>
  <si>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</si>
  <si>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</si>
  <si>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</si>
  <si>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</si>
  <si>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</si>
  <si>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</si>
  <si>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</si>
  <si>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</si>
  <si>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</si>
  <si>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</si>
  <si>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</si>
  <si>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</si>
  <si>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</si>
  <si>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</si>
  <si>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</si>
  <si>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</si>
  <si>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</si>
  <si>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</si>
  <si>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</si>
  <si>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</si>
  <si>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</si>
  <si>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</si>
  <si>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</si>
  <si>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</si>
  <si>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</si>
  <si>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</si>
  <si>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</si>
  <si>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</si>
  <si>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</si>
  <si>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</si>
  <si>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</si>
  <si>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</si>
  <si>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</si>
  <si>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</si>
  <si>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</si>
  <si>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</si>
  <si>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</si>
  <si>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</si>
  <si>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</si>
  <si>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</si>
  <si>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</si>
  <si>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</si>
  <si>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</si>
  <si>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</si>
  <si>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</si>
  <si>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</si>
  <si>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</si>
  <si>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</si>
  <si>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</si>
  <si>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</si>
  <si>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</si>
  <si>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</si>
  <si>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</si>
  <si>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</si>
  <si>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</si>
  <si>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</si>
  <si>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</si>
  <si>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</si>
  <si>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</si>
  <si>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</si>
  <si>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</si>
  <si>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</si>
  <si>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</si>
  <si>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</si>
  <si>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</si>
  <si>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</si>
  <si>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</si>
  <si>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</si>
  <si>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</si>
  <si>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</si>
  <si>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</si>
  <si>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</si>
  <si>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</si>
  <si>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</si>
  <si>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</si>
  <si>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</si>
  <si>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</si>
  <si>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</si>
  <si>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</si>
  <si>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</si>
  <si>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</si>
  <si>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</si>
  <si>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</si>
  <si>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</si>
  <si>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</si>
  <si>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</si>
  <si>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</si>
  <si>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</si>
  <si>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</si>
  <si>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</si>
  <si>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</si>
  <si>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</si>
  <si>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</si>
  <si>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</si>
  <si>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</si>
  <si>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</si>
  <si>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</si>
  <si>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</si>
  <si>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</si>
  <si>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</si>
  <si>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</si>
  <si>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</si>
  <si>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</si>
  <si>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</si>
  <si>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</si>
  <si>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</si>
  <si>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</si>
  <si>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</si>
  <si>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</si>
  <si>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</si>
  <si>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</si>
  <si>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</si>
  <si>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</si>
  <si>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</si>
  <si>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</si>
  <si>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</si>
  <si>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</si>
  <si>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</si>
  <si>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</si>
  <si>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</si>
  <si>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</si>
  <si>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</si>
  <si>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</si>
  <si>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</si>
  <si>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</si>
  <si>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</si>
  <si>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</si>
  <si>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</si>
  <si>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</si>
  <si>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</si>
  <si>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</si>
  <si>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</si>
  <si>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</si>
  <si>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</si>
  <si>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</si>
  <si>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</si>
  <si>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</si>
  <si>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</si>
  <si>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</si>
  <si>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</si>
  <si>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</si>
  <si>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</si>
  <si>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</si>
  <si>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</si>
  <si>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</si>
  <si>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</si>
  <si>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</si>
  <si>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</si>
  <si>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</si>
  <si>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</si>
  <si>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</si>
  <si>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</si>
  <si>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</si>
  <si>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</si>
  <si>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</si>
  <si>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</si>
  <si>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</si>
  <si>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</si>
  <si>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</si>
  <si>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</si>
  <si>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</si>
  <si>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</si>
  <si>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</si>
  <si>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</si>
  <si>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</si>
  <si>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</si>
  <si>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</si>
  <si>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</si>
  <si>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</si>
  <si>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</si>
  <si>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</si>
  <si>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</si>
  <si>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</si>
  <si>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</si>
  <si>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</si>
  <si>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</si>
  <si>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</si>
  <si>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</si>
  <si>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</si>
  <si>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</si>
  <si>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</si>
  <si>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</si>
  <si>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</si>
  <si>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</si>
  <si>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</si>
  <si>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</si>
  <si>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</si>
  <si>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</si>
  <si>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</si>
  <si>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</si>
  <si>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</si>
  <si>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</si>
  <si>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</si>
  <si>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</si>
  <si>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</si>
  <si>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</si>
  <si>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</si>
  <si>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</si>
  <si>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</si>
  <si>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</si>
  <si>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</si>
  <si>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</si>
  <si>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</si>
  <si>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</si>
  <si>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</si>
  <si>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</si>
  <si>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</si>
  <si>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</si>
  <si>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</si>
  <si>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</si>
  <si>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</si>
  <si>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</si>
  <si>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</si>
  <si>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</si>
  <si>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</si>
  <si>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</si>
  <si>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</si>
  <si>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</si>
  <si>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</si>
  <si>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</si>
  <si>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</si>
  <si>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</si>
  <si>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</si>
  <si>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</si>
  <si>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</si>
  <si>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</si>
  <si>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</si>
  <si>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</si>
  <si>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</si>
  <si>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</si>
  <si>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</si>
  <si>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</si>
  <si>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</si>
  <si>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</si>
  <si>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</si>
  <si>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</si>
  <si>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</si>
  <si>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</si>
  <si>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</si>
  <si>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</si>
  <si>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</si>
  <si>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</si>
  <si>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</si>
  <si>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</si>
  <si>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</si>
  <si>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</si>
  <si>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</si>
  <si>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</si>
  <si>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</si>
  <si>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</si>
  <si>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</si>
  <si>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</si>
  <si>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</si>
  <si>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</si>
  <si>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</si>
  <si>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</si>
  <si>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</si>
  <si>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</si>
  <si>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</si>
  <si>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</si>
  <si>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</si>
  <si>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</si>
  <si>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</si>
  <si>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</si>
  <si>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</si>
  <si>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</si>
  <si>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</si>
  <si>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</si>
  <si>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</si>
  <si>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</si>
  <si>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</si>
  <si>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</si>
  <si>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</si>
  <si>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</si>
  <si>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</si>
  <si>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</si>
  <si>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</si>
  <si>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</si>
  <si>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</si>
  <si>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</si>
  <si>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</si>
  <si>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</si>
  <si>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</si>
  <si>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</si>
  <si>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</si>
  <si>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</si>
  <si>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</si>
  <si>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</si>
  <si>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</si>
  <si>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</si>
  <si>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</si>
  <si>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</si>
  <si>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</si>
  <si>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</si>
  <si>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</si>
  <si>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</si>
  <si>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</si>
  <si>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</si>
  <si>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</si>
  <si>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</si>
  <si>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</si>
  <si>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</si>
  <si>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</si>
  <si>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</si>
  <si>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</si>
  <si>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</si>
  <si>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</si>
  <si>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</si>
  <si>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</si>
  <si>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</si>
  <si>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</si>
  <si>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</si>
  <si>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</si>
  <si>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</si>
  <si>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</si>
  <si>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</si>
  <si>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</si>
  <si>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</si>
  <si>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</si>
  <si>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</si>
  <si>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</si>
  <si>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</si>
  <si>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</si>
  <si>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</si>
  <si>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</si>
  <si>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</si>
  <si>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</si>
  <si>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</si>
  <si>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</si>
  <si>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</si>
  <si>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</si>
  <si>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</si>
  <si>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</si>
  <si>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</si>
  <si>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</si>
  <si>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</si>
  <si>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</si>
  <si>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</si>
  <si>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</si>
  <si>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</si>
  <si>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</si>
  <si>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</si>
  <si>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</si>
  <si>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</si>
  <si>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</si>
  <si>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</si>
  <si>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</si>
  <si>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</si>
  <si>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</si>
  <si>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</si>
  <si>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</si>
  <si>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</si>
  <si>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</si>
  <si>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</si>
  <si>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</si>
  <si>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</si>
  <si>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</si>
  <si>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</si>
  <si>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</si>
  <si>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</si>
  <si>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</si>
  <si>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</si>
  <si>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</si>
  <si>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</si>
  <si>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</si>
  <si>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</si>
  <si>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</si>
  <si>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</si>
  <si>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</si>
  <si>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</si>
  <si>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</si>
  <si>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</si>
  <si>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</si>
  <si>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</si>
  <si>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</si>
  <si>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</si>
  <si>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</si>
  <si>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</si>
  <si>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</si>
  <si>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</si>
  <si>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</si>
  <si>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</si>
  <si>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</si>
  <si>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</si>
  <si>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</si>
  <si>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</si>
  <si>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</si>
  <si>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</si>
  <si>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</si>
  <si>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</si>
  <si>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</si>
  <si>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</si>
  <si>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</si>
  <si>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</si>
  <si>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</si>
  <si>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</si>
  <si>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</si>
  <si>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</si>
  <si>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</si>
  <si>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</si>
  <si>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</si>
  <si>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</si>
  <si>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</si>
  <si>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</si>
  <si>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</si>
  <si>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</si>
  <si>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</si>
  <si>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</si>
  <si>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</si>
  <si>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</si>
  <si>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</si>
  <si>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</si>
  <si>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</si>
  <si>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</si>
  <si>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</si>
  <si>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</si>
  <si>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</si>
  <si>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</si>
  <si>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</si>
  <si>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</si>
  <si>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</si>
  <si>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</si>
  <si>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</si>
  <si>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</si>
  <si>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</si>
  <si>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</si>
  <si>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</si>
  <si>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</si>
  <si>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</si>
  <si>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</si>
  <si>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</si>
  <si>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</si>
  <si>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</si>
  <si>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</si>
  <si>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</si>
  <si>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</si>
  <si>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</si>
  <si>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</si>
  <si>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</si>
  <si>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</si>
  <si>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</si>
  <si>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</si>
  <si>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</si>
  <si>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</si>
  <si>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</si>
  <si>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</si>
  <si>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</si>
  <si>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</si>
  <si>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</si>
  <si>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</si>
  <si>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</si>
  <si>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</si>
  <si>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</si>
  <si>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</si>
  <si>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</si>
  <si>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</si>
  <si>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</si>
  <si>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</si>
  <si>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</si>
  <si>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</si>
  <si>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</si>
  <si>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</si>
  <si>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</si>
  <si>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</si>
  <si>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</si>
  <si>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</si>
  <si>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</si>
  <si>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</si>
  <si>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</si>
  <si>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</si>
  <si>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</si>
  <si>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</si>
  <si>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</si>
  <si>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</si>
  <si>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</si>
  <si>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</si>
  <si>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</si>
  <si>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</si>
  <si>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</si>
  <si>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</si>
  <si>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</si>
  <si>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</si>
  <si>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</si>
  <si>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</si>
  <si>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</si>
  <si>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</si>
  <si>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</si>
  <si>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</si>
  <si>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</si>
  <si>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</si>
  <si>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</si>
  <si>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</si>
  <si>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</si>
  <si>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</si>
  <si>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</si>
  <si>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</si>
  <si>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</si>
  <si>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</si>
  <si>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</si>
  <si>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</si>
  <si>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</si>
  <si>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</si>
  <si>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</si>
  <si>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</si>
  <si>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</si>
  <si>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</si>
  <si>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</si>
  <si>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</si>
  <si>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</si>
  <si>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</si>
  <si>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</si>
  <si>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</si>
  <si>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</si>
  <si>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</si>
  <si>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</si>
  <si>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</si>
  <si>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</si>
  <si>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</si>
  <si>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</si>
  <si>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</si>
  <si>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</si>
  <si>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</si>
  <si>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</si>
  <si>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</si>
  <si>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</si>
  <si>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</si>
  <si>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</si>
  <si>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</si>
  <si>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</si>
  <si>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</si>
  <si>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</si>
  <si>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</si>
  <si>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</si>
  <si>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</si>
  <si>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</si>
  <si>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</si>
  <si>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</si>
  <si>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</si>
  <si>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</si>
  <si>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</si>
  <si>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</si>
  <si>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</si>
  <si>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</si>
  <si>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</si>
  <si>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</si>
  <si>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</si>
  <si>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</si>
  <si>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</si>
  <si>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</si>
  <si>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</si>
  <si>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</si>
  <si>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</si>
  <si>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</si>
  <si>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</si>
  <si>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</si>
  <si>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</si>
  <si>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</si>
  <si>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</si>
  <si>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</si>
  <si>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</si>
  <si>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</si>
  <si>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</si>
  <si>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</si>
  <si>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</si>
  <si>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</si>
  <si>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</si>
  <si>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</si>
  <si>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</si>
  <si>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</si>
  <si>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</si>
  <si>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</si>
  <si>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</si>
  <si>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</si>
  <si>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</si>
  <si>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</si>
  <si>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</si>
  <si>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</si>
  <si>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</si>
  <si>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</si>
  <si>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</si>
  <si>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</si>
  <si>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</si>
  <si>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</si>
  <si>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</si>
  <si>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</si>
  <si>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</si>
  <si>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</si>
  <si>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</si>
  <si>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</si>
  <si>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</si>
  <si>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</si>
  <si>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</si>
  <si>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</si>
  <si>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</si>
  <si>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</si>
  <si>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</si>
  <si>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</si>
  <si>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</si>
  <si>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</si>
  <si>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</si>
  <si>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</si>
  <si>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</si>
  <si>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</si>
  <si>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</si>
  <si>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</si>
  <si>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</si>
  <si>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</si>
  <si>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</si>
  <si>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</si>
  <si>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</si>
  <si>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</si>
  <si>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</si>
  <si>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</si>
  <si>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</si>
  <si>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</si>
  <si>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</si>
  <si>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</si>
  <si>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</si>
  <si>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</si>
  <si>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</si>
  <si>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</si>
  <si>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</si>
  <si>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</si>
  <si>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</si>
  <si>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</si>
  <si>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</si>
  <si>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</si>
  <si>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</si>
  <si>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</si>
  <si>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</si>
  <si>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</si>
  <si>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</si>
  <si>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</si>
  <si>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</si>
  <si>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</si>
  <si>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</si>
  <si>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</si>
  <si>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</si>
  <si>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</si>
  <si>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</si>
  <si>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</si>
  <si>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</si>
  <si>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</si>
  <si>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</si>
  <si>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</si>
  <si>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</si>
  <si>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</si>
  <si>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</si>
  <si>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</si>
  <si>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</si>
  <si>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</si>
  <si>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</si>
  <si>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</si>
  <si>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</si>
  <si>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</si>
  <si>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</si>
  <si>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</si>
  <si>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</si>
  <si>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</si>
  <si>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</si>
  <si>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</si>
  <si>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</si>
  <si>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</si>
  <si>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</si>
  <si>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</si>
  <si>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</si>
  <si>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</si>
  <si>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</si>
  <si>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</si>
  <si>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</si>
  <si>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</si>
  <si>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</si>
  <si>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</si>
  <si>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</si>
  <si>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</si>
  <si>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</si>
  <si>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</si>
  <si>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</si>
  <si>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</si>
  <si>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</si>
  <si>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</si>
  <si>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</si>
  <si>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</si>
  <si>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</si>
  <si>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</si>
  <si>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</si>
  <si>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</si>
  <si>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</si>
  <si>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</si>
  <si>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</si>
  <si>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</si>
  <si>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</si>
  <si>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</si>
  <si>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</si>
  <si>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</si>
  <si>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</si>
  <si>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</si>
  <si>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</si>
  <si>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</si>
  <si>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</si>
  <si>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</si>
  <si>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</si>
  <si>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</si>
  <si>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</si>
  <si>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</si>
  <si>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</si>
  <si>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</si>
  <si>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</si>
  <si>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</si>
  <si>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</si>
  <si>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</si>
  <si>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</si>
  <si>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</si>
  <si>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</si>
  <si>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</si>
  <si>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</si>
  <si>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</si>
  <si>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</si>
  <si>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</si>
  <si>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</si>
  <si>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</si>
  <si>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</si>
  <si>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</si>
  <si>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</si>
  <si>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</si>
  <si>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</si>
  <si>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</si>
  <si>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</si>
  <si>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</si>
  <si>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</si>
  <si>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</si>
  <si>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</si>
  <si>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</si>
  <si>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</si>
  <si>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</si>
  <si>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</si>
  <si>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</si>
  <si>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</si>
  <si>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</si>
  <si>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</si>
  <si>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</si>
  <si>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</si>
  <si>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</si>
  <si>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</si>
  <si>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</si>
  <si>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</si>
  <si>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</si>
  <si>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</si>
  <si>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</si>
  <si>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</si>
  <si>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</si>
  <si>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</si>
  <si>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</si>
  <si>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</si>
  <si>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</si>
  <si>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</si>
  <si>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</si>
  <si>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</si>
  <si>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</si>
  <si>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</si>
  <si>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</si>
  <si>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</si>
  <si>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</si>
  <si>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</si>
  <si>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</si>
  <si>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</si>
  <si>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</si>
  <si>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</si>
  <si>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</si>
  <si>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</si>
  <si>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</si>
  <si>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</si>
  <si>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</si>
  <si>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</si>
  <si>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</si>
  <si>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</si>
  <si>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</si>
  <si>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</si>
  <si>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</si>
  <si>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</si>
  <si>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</si>
  <si>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</si>
  <si>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</si>
  <si>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</si>
  <si>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</si>
  <si>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</si>
  <si>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</si>
  <si>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</si>
  <si>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</si>
  <si>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</si>
  <si>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</si>
  <si>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</si>
  <si>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</si>
  <si>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</si>
  <si>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</si>
  <si>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</si>
  <si>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</si>
  <si>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</si>
  <si>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</si>
  <si>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</si>
  <si>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</si>
  <si>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</si>
  <si>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</si>
  <si>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</si>
  <si>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</si>
  <si>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</si>
  <si>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</si>
  <si>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</si>
  <si>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</si>
  <si>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</si>
  <si>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</si>
  <si>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</si>
  <si>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</si>
  <si>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</si>
  <si>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</si>
  <si>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</si>
  <si>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</si>
  <si>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</si>
  <si>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</si>
  <si>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</si>
  <si>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</si>
  <si>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</si>
  <si>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</si>
  <si>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</si>
  <si>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</si>
  <si>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</si>
  <si>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</si>
  <si>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</si>
  <si>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</si>
  <si>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</si>
  <si>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</si>
  <si>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</si>
  <si>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</si>
  <si>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</si>
  <si>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</si>
  <si>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</si>
  <si>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</si>
  <si>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</si>
  <si>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</si>
  <si>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</si>
  <si>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</si>
  <si>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</si>
  <si>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</si>
  <si>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</si>
  <si>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</si>
  <si>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</si>
  <si>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</si>
  <si>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</si>
  <si>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</si>
  <si>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</si>
  <si>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</si>
  <si>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</si>
  <si>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</si>
  <si>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</si>
  <si>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</si>
  <si>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</si>
  <si>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</si>
  <si>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</si>
  <si>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</si>
  <si>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</si>
  <si>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</si>
  <si>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</si>
  <si>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</si>
  <si>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</si>
  <si>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</si>
  <si>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</si>
  <si>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</si>
  <si>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</si>
  <si>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</si>
  <si>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</si>
  <si>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</si>
  <si>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</si>
  <si>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</si>
  <si>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</si>
  <si>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</si>
  <si>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</si>
  <si>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</si>
  <si>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</si>
  <si>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</si>
  <si>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</si>
  <si>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</si>
  <si>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</si>
  <si>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</si>
  <si>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</si>
  <si>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</si>
  <si>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</si>
  <si>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</si>
  <si>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</si>
  <si>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</si>
  <si>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</si>
  <si>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</si>
  <si>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</si>
  <si>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</si>
  <si>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</si>
  <si>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</si>
  <si>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</si>
  <si>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</si>
  <si>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</si>
  <si>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</si>
  <si>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</si>
  <si>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</si>
  <si>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</si>
  <si>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</si>
  <si>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</si>
  <si>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</si>
  <si>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</si>
  <si>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</si>
  <si>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</si>
  <si>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</si>
  <si>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</si>
  <si>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</si>
  <si>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</si>
  <si>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</si>
  <si>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</si>
  <si>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</si>
  <si>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</si>
  <si>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</si>
  <si>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</si>
  <si>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</si>
  <si>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</si>
  <si>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</si>
  <si>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</si>
  <si>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</si>
  <si>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</si>
  <si>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</si>
  <si>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</si>
  <si>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</si>
  <si>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</si>
  <si>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</si>
  <si>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</si>
  <si>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</si>
  <si>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</si>
  <si>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</si>
  <si>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</si>
  <si>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</si>
  <si>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</si>
  <si>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</si>
  <si>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</si>
  <si>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</si>
  <si>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</si>
  <si>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</si>
  <si>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</si>
  <si>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</si>
  <si>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</si>
  <si>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</si>
  <si>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</si>
  <si>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</si>
  <si>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</si>
  <si>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</si>
  <si>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</si>
  <si>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</si>
  <si>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</si>
  <si>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</si>
  <si>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</si>
  <si>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</si>
  <si>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</si>
  <si>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</si>
  <si>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</si>
  <si>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</si>
  <si>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</si>
  <si>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</si>
  <si>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</si>
  <si>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</si>
  <si>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</si>
  <si>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</si>
  <si>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</si>
  <si>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</si>
  <si>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</si>
  <si>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</si>
  <si>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</si>
  <si>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</si>
  <si>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</si>
  <si>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</si>
  <si>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</si>
  <si>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</si>
  <si>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</si>
  <si>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</si>
  <si>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</si>
  <si>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</si>
  <si>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</si>
  <si>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</si>
  <si>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</si>
  <si>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</si>
  <si>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</si>
  <si>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</si>
  <si>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</si>
  <si>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</si>
  <si>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</si>
  <si>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</si>
  <si>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</si>
  <si>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</si>
  <si>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</si>
  <si>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</si>
  <si>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</si>
  <si>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</si>
  <si>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</si>
  <si>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</si>
  <si>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</si>
  <si>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</si>
  <si>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</si>
  <si>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</si>
  <si>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</si>
  <si>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</si>
  <si>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</si>
  <si>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</si>
  <si>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</si>
  <si>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</si>
  <si>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</si>
  <si>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</si>
  <si>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</si>
  <si>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</si>
  <si>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</si>
  <si>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</si>
  <si>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</si>
  <si>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</si>
  <si>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</si>
  <si>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</si>
  <si>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</si>
  <si>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</si>
  <si>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</si>
  <si>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</si>
  <si>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</si>
  <si>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</si>
  <si>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</si>
  <si>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</si>
  <si>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</si>
  <si>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</si>
  <si>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</si>
  <si>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</si>
  <si>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</si>
  <si>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</si>
  <si>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</si>
  <si>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</si>
  <si>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</si>
  <si>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</si>
  <si>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</si>
  <si>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</si>
  <si>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</si>
  <si>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</si>
  <si>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</si>
  <si>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</si>
  <si>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</si>
  <si>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</si>
  <si>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</si>
  <si>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</si>
  <si>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</si>
  <si>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</si>
  <si>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</si>
  <si>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</si>
  <si>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</si>
  <si>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</si>
  <si>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</si>
  <si>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</si>
  <si>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</si>
  <si>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</si>
  <si>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</si>
  <si>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</si>
  <si>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</si>
  <si>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</si>
  <si>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</si>
  <si>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</si>
  <si>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</si>
  <si>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</si>
  <si>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</si>
  <si>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</si>
  <si>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</si>
  <si>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</si>
  <si>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</si>
  <si>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</si>
  <si>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</si>
  <si>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</si>
  <si>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</si>
  <si>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</si>
  <si>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</si>
  <si>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</si>
  <si>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</si>
  <si>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</si>
  <si>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</si>
  <si>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</si>
  <si>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</si>
  <si>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</si>
  <si>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</si>
  <si>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</si>
  <si>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</si>
  <si>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</si>
  <si>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</si>
  <si>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</si>
  <si>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</si>
  <si>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</si>
  <si>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</si>
  <si>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</si>
  <si>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</si>
  <si>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</si>
  <si>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</si>
  <si>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</si>
  <si>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</si>
  <si>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</si>
  <si>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</si>
  <si>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</si>
  <si>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</si>
  <si>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</si>
  <si>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</si>
  <si>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</si>
  <si>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</si>
  <si>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</si>
  <si>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</si>
  <si>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</si>
  <si>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</si>
  <si>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</si>
  <si>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</si>
  <si>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</si>
  <si>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</si>
  <si>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</si>
  <si>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</si>
  <si>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</si>
  <si>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</si>
  <si>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</si>
  <si>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</si>
  <si>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</si>
  <si>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</si>
  <si>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</si>
  <si>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</si>
  <si>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</si>
  <si>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</si>
  <si>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</si>
  <si>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</si>
  <si>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</si>
  <si>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</si>
  <si>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</si>
  <si>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</si>
  <si>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</si>
  <si>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</si>
  <si>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</si>
  <si>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</si>
  <si>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</si>
  <si>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</si>
  <si>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</si>
  <si>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</si>
  <si>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</si>
  <si>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</si>
  <si>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</si>
  <si>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</si>
  <si>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</si>
  <si>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</si>
  <si>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</si>
  <si>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</si>
  <si>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</si>
  <si>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</si>
  <si>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</si>
  <si>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</si>
  <si>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</si>
  <si>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</si>
  <si>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</si>
  <si>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</si>
  <si>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</si>
  <si>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</si>
  <si>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</si>
  <si>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</si>
  <si>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</si>
  <si>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</si>
  <si>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</si>
  <si>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</si>
  <si>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</si>
  <si>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</si>
  <si>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</si>
  <si>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</si>
  <si>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</si>
  <si>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</si>
  <si>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</si>
  <si>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</si>
  <si>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</si>
  <si>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</si>
  <si>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</si>
  <si>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</si>
  <si>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</si>
  <si>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</si>
  <si>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</si>
  <si>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</si>
  <si>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</si>
  <si>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</si>
  <si>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</si>
  <si>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</si>
  <si>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</si>
  <si>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</si>
  <si>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</si>
  <si>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</si>
  <si>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</si>
  <si>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</si>
  <si>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</si>
  <si>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</si>
  <si>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</si>
  <si>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</si>
  <si>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</si>
  <si>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</si>
  <si>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</si>
  <si>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</si>
  <si>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</si>
  <si>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</si>
  <si>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</si>
  <si>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</si>
  <si>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</si>
  <si>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</si>
  <si>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</si>
  <si>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</si>
  <si>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</si>
  <si>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</si>
  <si>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</si>
  <si>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</si>
  <si>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</si>
  <si>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</si>
  <si>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</si>
  <si>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</si>
  <si>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</si>
  <si>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</si>
  <si>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</si>
  <si>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</si>
  <si>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</si>
  <si>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</si>
  <si>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</si>
  <si>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</si>
  <si>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</si>
  <si>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</si>
  <si>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</si>
  <si>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</si>
  <si>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</si>
  <si>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</si>
  <si>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</si>
  <si>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</si>
  <si>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</si>
  <si>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</si>
  <si>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</si>
  <si>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</si>
  <si>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</si>
  <si>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</si>
  <si>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</si>
  <si>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</si>
  <si>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</si>
  <si>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</si>
  <si>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</si>
  <si>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</si>
  <si>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</si>
  <si>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</si>
  <si>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</si>
  <si>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</si>
  <si>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</si>
  <si>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</si>
  <si>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</si>
  <si>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</si>
  <si>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</si>
  <si>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</si>
  <si>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</si>
  <si>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</si>
  <si>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</si>
  <si>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</si>
  <si>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</si>
  <si>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</si>
  <si>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</si>
  <si>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</si>
  <si>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</si>
  <si>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</si>
  <si>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</si>
  <si>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</si>
  <si>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</si>
  <si>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</si>
  <si>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</si>
  <si>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</si>
  <si>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</si>
  <si>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</si>
  <si>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</si>
  <si>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</si>
  <si>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</si>
  <si>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</si>
  <si>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</si>
  <si>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</si>
  <si>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</si>
  <si>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</si>
  <si>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</si>
  <si>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</si>
  <si>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</si>
  <si>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</si>
  <si>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</si>
  <si>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</si>
  <si>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</si>
  <si>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</si>
  <si>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</si>
  <si>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</si>
  <si>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</si>
  <si>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</si>
  <si>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</si>
  <si>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</si>
  <si>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</si>
  <si>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</si>
  <si>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</si>
  <si>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</si>
  <si>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</si>
  <si>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</si>
  <si>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</si>
  <si>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</si>
  <si>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</si>
  <si>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</si>
  <si>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</si>
  <si>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</si>
  <si>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</si>
  <si>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</si>
  <si>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</si>
  <si>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</si>
  <si>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</si>
  <si>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</si>
  <si>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</si>
  <si>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</si>
  <si>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</si>
  <si>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</si>
  <si>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</si>
  <si>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</si>
  <si>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</si>
  <si>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</si>
  <si>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</si>
  <si>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</si>
  <si>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</si>
  <si>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</si>
  <si>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</si>
  <si>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</si>
  <si>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</si>
  <si>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</si>
  <si>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</si>
  <si>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</si>
  <si>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</si>
  <si>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</si>
  <si>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</si>
  <si>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</si>
  <si>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</si>
  <si>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</si>
  <si>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</si>
  <si>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</si>
  <si>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</si>
  <si>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</si>
  <si>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</si>
  <si>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</si>
  <si>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</si>
  <si>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</si>
  <si>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</si>
  <si>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</si>
  <si>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</si>
  <si>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</si>
  <si>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</si>
  <si>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</si>
  <si>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</si>
  <si>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</si>
  <si>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</si>
  <si>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</si>
  <si>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</si>
  <si>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</si>
  <si>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</si>
  <si>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</si>
  <si>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</si>
  <si>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</si>
  <si>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</si>
  <si>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</si>
  <si>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</si>
  <si>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</si>
  <si>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</si>
  <si>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</si>
  <si>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</si>
  <si>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</si>
  <si>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</si>
  <si>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</si>
  <si>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</si>
  <si>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</si>
  <si>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</si>
  <si>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</si>
  <si>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</si>
  <si>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</si>
  <si>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</si>
  <si>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</si>
  <si>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</si>
  <si>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</si>
  <si>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</si>
  <si>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</si>
  <si>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</si>
  <si>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</si>
  <si>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</si>
  <si>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</si>
  <si>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</si>
  <si>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</si>
  <si>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</si>
  <si>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</si>
  <si>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</si>
  <si>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</si>
  <si>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</si>
  <si>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</si>
  <si>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</si>
  <si>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</si>
  <si>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</si>
  <si>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</si>
  <si>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</si>
  <si>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</si>
  <si>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</si>
  <si>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</si>
  <si>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</si>
  <si>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</si>
  <si>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</si>
  <si>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</si>
  <si>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</si>
  <si>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</si>
  <si>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</si>
  <si>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</si>
  <si>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</si>
  <si>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</si>
  <si>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</si>
  <si>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</si>
  <si>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</si>
  <si>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</si>
  <si>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</si>
  <si>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</si>
  <si>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</si>
  <si>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</si>
  <si>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</si>
  <si>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</si>
  <si>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</si>
  <si>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</si>
  <si>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</si>
  <si>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</si>
  <si>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</si>
  <si>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</si>
  <si>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</si>
  <si>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</si>
  <si>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</si>
  <si>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</si>
  <si>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</si>
  <si>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</si>
  <si>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</si>
  <si>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</si>
  <si>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</si>
  <si>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</si>
  <si>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</si>
  <si>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</si>
  <si>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</si>
  <si>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</si>
  <si>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</si>
  <si>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</si>
  <si>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</si>
  <si>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</si>
  <si>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</si>
  <si>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</si>
  <si>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</si>
  <si>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</si>
  <si>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</si>
  <si>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</si>
  <si>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</si>
  <si>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</si>
  <si>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</si>
  <si>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</si>
  <si>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</si>
  <si>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</si>
  <si>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</si>
  <si>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</si>
  <si>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</si>
  <si>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</si>
  <si>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</si>
  <si>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</si>
  <si>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</si>
  <si>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</si>
  <si>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</si>
  <si>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</si>
  <si>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</si>
  <si>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</si>
  <si>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</si>
  <si>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</si>
  <si>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</si>
  <si>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</si>
  <si>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</si>
  <si>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</si>
  <si>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</si>
  <si>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</si>
  <si>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</si>
  <si>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</si>
  <si>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</si>
  <si>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</si>
  <si>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</si>
  <si>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</si>
  <si>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</si>
  <si>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</si>
  <si>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</si>
  <si>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</si>
  <si>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</si>
  <si>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</si>
  <si>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</si>
  <si>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</si>
  <si>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</si>
  <si>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</si>
  <si>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</si>
  <si>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</si>
  <si>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</si>
  <si>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</si>
  <si>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</si>
  <si>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</si>
  <si>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</si>
  <si>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</si>
  <si>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</si>
  <si>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</si>
  <si>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</si>
  <si>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</si>
  <si>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</si>
  <si>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</si>
  <si>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</si>
  <si>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</si>
  <si>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</si>
  <si>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</si>
  <si>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</si>
  <si>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</si>
  <si>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</si>
  <si>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</si>
  <si>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</si>
  <si>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</si>
  <si>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</si>
  <si>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</si>
  <si>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</si>
  <si>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</si>
  <si>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</si>
  <si>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</si>
  <si>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</si>
  <si>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</si>
  <si>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</si>
  <si>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</si>
  <si>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</si>
  <si>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</si>
  <si>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</si>
  <si>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</si>
  <si>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</si>
  <si>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</si>
  <si>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</si>
  <si>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</si>
  <si>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</si>
  <si>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</si>
  <si>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</si>
  <si>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</si>
  <si>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</si>
  <si>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</si>
  <si>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</si>
  <si>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</si>
  <si>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</si>
  <si>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</si>
  <si>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</si>
  <si>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</si>
  <si>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</si>
  <si>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</si>
  <si>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</si>
  <si>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</si>
  <si>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</si>
  <si>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</si>
  <si>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</si>
  <si>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</si>
  <si>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</si>
  <si>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</si>
  <si>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</si>
  <si>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</si>
  <si>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</si>
  <si>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</si>
  <si>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</si>
  <si>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</si>
  <si>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</si>
  <si>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</si>
  <si>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</si>
  <si>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</si>
  <si>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</si>
  <si>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</si>
  <si>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</si>
  <si>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</si>
  <si>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</si>
  <si>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</si>
  <si>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</si>
  <si>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</si>
  <si>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</si>
  <si>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</si>
  <si>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</si>
  <si>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</si>
  <si>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</si>
  <si>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</si>
  <si>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</si>
  <si>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</si>
  <si>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</si>
  <si>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</si>
  <si>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</si>
  <si>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</si>
  <si>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</si>
  <si>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</si>
  <si>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</si>
  <si>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</si>
  <si>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</si>
  <si>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</si>
  <si>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</si>
  <si>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</si>
  <si>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</si>
  <si>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</si>
  <si>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</si>
  <si>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</si>
  <si>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</si>
  <si>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</si>
  <si>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</si>
  <si>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</si>
  <si>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</si>
  <si>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</si>
  <si>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</si>
  <si>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</si>
  <si>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</si>
  <si>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</si>
  <si>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</si>
  <si>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</si>
  <si>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</si>
  <si>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</si>
  <si>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</si>
  <si>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</si>
  <si>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</si>
  <si>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</si>
  <si>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</si>
  <si>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</si>
  <si>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</si>
  <si>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</si>
  <si>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</si>
  <si>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</si>
  <si>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</si>
  <si>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</si>
  <si>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</si>
  <si>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</si>
  <si>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</si>
  <si>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</si>
  <si>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</si>
  <si>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</si>
  <si>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</si>
  <si>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</si>
  <si>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</si>
  <si>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</si>
  <si>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</si>
  <si>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</si>
  <si>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</si>
  <si>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</si>
  <si>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</si>
  <si>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</si>
  <si>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</si>
  <si>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</si>
  <si>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</si>
  <si>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</si>
  <si>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</si>
  <si>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</si>
  <si>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</si>
  <si>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</si>
  <si>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</si>
  <si>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</si>
  <si>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</si>
  <si>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</si>
  <si>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</si>
  <si>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</si>
  <si>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</si>
  <si>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</si>
  <si>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</si>
  <si>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</si>
  <si>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</si>
  <si>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</si>
  <si>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</si>
  <si>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</si>
  <si>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</si>
  <si>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</si>
  <si>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</si>
  <si>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</si>
  <si>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</si>
  <si>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</si>
  <si>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</si>
  <si>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</si>
  <si>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</si>
  <si>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</si>
  <si>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</si>
  <si>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</si>
  <si>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</si>
  <si>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</si>
  <si>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</si>
  <si>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</si>
  <si>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</si>
  <si>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</si>
  <si>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</si>
  <si>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</si>
  <si>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</si>
  <si>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</si>
  <si>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</si>
  <si>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</si>
  <si>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</si>
  <si>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</si>
  <si>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</si>
  <si>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</si>
  <si>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</si>
  <si>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</si>
  <si>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</si>
  <si>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</si>
  <si>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</si>
  <si>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</si>
  <si>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</si>
  <si>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</si>
  <si>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</si>
  <si>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</si>
  <si>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</si>
  <si>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</si>
  <si>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</si>
  <si>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</si>
  <si>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</si>
  <si>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</si>
  <si>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</si>
  <si>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</si>
  <si>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</si>
  <si>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</si>
  <si>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</si>
  <si>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</si>
  <si>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</si>
  <si>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</si>
  <si>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</si>
  <si>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</si>
  <si>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</si>
  <si>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</si>
  <si>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</si>
  <si>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</si>
  <si>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</si>
  <si>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</si>
  <si>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</si>
  <si>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</si>
  <si>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</si>
  <si>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</si>
  <si>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</si>
  <si>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</si>
  <si>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</si>
  <si>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</si>
  <si>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</si>
  <si>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</si>
  <si>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</si>
  <si>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</si>
  <si>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</si>
  <si>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</si>
  <si>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</si>
  <si>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</si>
  <si>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</si>
  <si>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</si>
  <si>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</si>
  <si>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</si>
  <si>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</si>
  <si>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</si>
  <si>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</si>
  <si>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</si>
  <si>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</si>
  <si>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</si>
  <si>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</si>
  <si>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</si>
  <si>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</si>
  <si>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</si>
  <si>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</si>
  <si>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</si>
  <si>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</si>
  <si>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</si>
  <si>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</si>
  <si>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</si>
  <si>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</si>
  <si>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</si>
  <si>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</si>
  <si>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</si>
  <si>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</si>
  <si>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</si>
  <si>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</si>
  <si>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</si>
  <si>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</si>
  <si>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</si>
  <si>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</si>
  <si>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</si>
  <si>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</si>
  <si>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</si>
  <si>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</si>
  <si>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</si>
  <si>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</si>
  <si>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</si>
  <si>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</si>
  <si>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</si>
  <si>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</si>
  <si>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</si>
  <si>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</si>
  <si>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</si>
  <si>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</si>
  <si>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</si>
  <si>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</si>
  <si>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</si>
  <si>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</si>
  <si>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</si>
  <si>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</si>
  <si>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</si>
  <si>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</si>
  <si>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</si>
  <si>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</si>
  <si>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</si>
  <si>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</si>
  <si>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</si>
  <si>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</si>
  <si>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</si>
  <si>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</si>
  <si>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</si>
  <si>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</si>
  <si>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</si>
  <si>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</si>
  <si>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</si>
  <si>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</si>
  <si>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</si>
  <si>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</si>
  <si>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</si>
  <si>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</si>
  <si>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</si>
  <si>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</si>
  <si>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</si>
  <si>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</si>
  <si>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</si>
  <si>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</si>
  <si>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</si>
  <si>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</si>
  <si>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</si>
  <si>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</si>
  <si>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</si>
  <si>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</si>
  <si>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</si>
  <si>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</si>
  <si>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</si>
  <si>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</si>
  <si>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</si>
  <si>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</si>
  <si>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</si>
  <si>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</si>
  <si>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</si>
  <si>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</si>
  <si>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</si>
  <si>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</si>
  <si>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</si>
  <si>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</si>
  <si>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</si>
  <si>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</si>
  <si>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</si>
  <si>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</si>
  <si>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</si>
  <si>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</si>
  <si>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</si>
  <si>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</si>
  <si>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</si>
  <si>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</si>
  <si>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</si>
  <si>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</si>
  <si>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</si>
  <si>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</si>
  <si>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</si>
  <si>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</si>
  <si>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</si>
  <si>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</si>
  <si>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</si>
  <si>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</si>
  <si>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</si>
  <si>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</si>
  <si>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</si>
  <si>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</si>
  <si>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</si>
  <si>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</si>
  <si>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</si>
  <si>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</si>
  <si>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</si>
  <si>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</si>
  <si>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</si>
  <si>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</si>
  <si>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</si>
  <si>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</si>
  <si>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</si>
  <si>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</si>
  <si>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</si>
  <si>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</si>
  <si>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</si>
  <si>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</si>
  <si>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</si>
  <si>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</si>
  <si>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</si>
  <si>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</si>
  <si>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</si>
  <si>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</si>
  <si>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</si>
  <si>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</si>
  <si>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</si>
  <si>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</si>
  <si>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</si>
  <si>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</si>
  <si>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</si>
  <si>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</si>
  <si>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</si>
  <si>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</si>
  <si>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</si>
  <si>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</si>
  <si>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</si>
  <si>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</si>
  <si>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</si>
  <si>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</si>
  <si>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</si>
  <si>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</si>
  <si>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</si>
  <si>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</si>
  <si>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</si>
  <si>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</si>
  <si>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</si>
  <si>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</si>
  <si>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</si>
  <si>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</si>
  <si>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</si>
  <si>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</si>
  <si>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</si>
  <si>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</si>
  <si>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</si>
  <si>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</si>
  <si>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</si>
  <si>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</si>
  <si>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</si>
  <si>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</si>
  <si>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</si>
  <si>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</si>
  <si>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</si>
  <si>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</si>
  <si>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</si>
  <si>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</si>
  <si>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</si>
  <si>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</si>
  <si>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</si>
  <si>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</si>
  <si>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</si>
  <si>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</si>
  <si>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</si>
  <si>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</si>
  <si>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</si>
  <si>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</si>
  <si>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</si>
  <si>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</si>
  <si>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</si>
  <si>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</si>
  <si>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</si>
  <si>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</si>
  <si>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</si>
  <si>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</si>
  <si>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</si>
  <si>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</si>
  <si>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</si>
  <si>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</si>
  <si>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</si>
  <si>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</si>
  <si>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</si>
  <si>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</si>
  <si>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</si>
  <si>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</si>
  <si>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</si>
  <si>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</si>
  <si>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</si>
  <si>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</si>
  <si>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</si>
  <si>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</si>
  <si>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</si>
  <si>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</si>
  <si>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</si>
  <si>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</si>
  <si>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</si>
  <si>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</si>
  <si>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</si>
  <si>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</si>
  <si>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</si>
  <si>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</si>
  <si>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</si>
  <si>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</si>
  <si>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</si>
  <si>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</si>
  <si>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</si>
  <si>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</si>
  <si>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</si>
  <si>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</si>
  <si>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</si>
  <si>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</si>
  <si>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</si>
  <si>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</si>
  <si>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</si>
  <si>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</si>
  <si>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</si>
  <si>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</si>
  <si>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</si>
  <si>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</si>
  <si>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</si>
  <si>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</si>
  <si>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</si>
  <si>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</si>
  <si>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</si>
  <si>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</si>
  <si>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</si>
  <si>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</si>
  <si>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</si>
  <si>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</si>
  <si>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</si>
  <si>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</si>
  <si>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</si>
  <si>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</si>
  <si>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</si>
  <si>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</si>
  <si>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</si>
  <si>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</si>
  <si>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</si>
  <si>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</si>
  <si>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</si>
  <si>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</si>
  <si>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</si>
  <si>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</si>
  <si>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</si>
  <si>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</si>
  <si>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</si>
  <si>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</si>
  <si>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</si>
  <si>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</si>
  <si>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</si>
  <si>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</si>
  <si>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</si>
  <si>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</si>
  <si>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</si>
  <si>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</si>
  <si>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</si>
  <si>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</si>
  <si>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</si>
  <si>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</si>
  <si>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</si>
  <si>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</si>
  <si>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</si>
  <si>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</si>
  <si>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</si>
  <si>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</si>
  <si>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</si>
  <si>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</si>
  <si>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</si>
  <si>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</si>
  <si>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</si>
  <si>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</si>
  <si>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</si>
  <si>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</si>
  <si>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</si>
  <si>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</si>
  <si>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</si>
  <si>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</si>
  <si>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</si>
  <si>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</si>
  <si>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</si>
  <si>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</si>
  <si>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</si>
  <si>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</si>
  <si>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</si>
  <si>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</si>
  <si>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</si>
  <si>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</si>
  <si>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</si>
  <si>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</si>
  <si>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</si>
  <si>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</si>
  <si>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</si>
  <si>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</si>
  <si>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</si>
  <si>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</si>
  <si>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</si>
  <si>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</si>
  <si>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</si>
  <si>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</si>
  <si>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</si>
  <si>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</si>
  <si>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</si>
  <si>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</si>
  <si>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</si>
  <si>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</si>
  <si>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</si>
  <si>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</si>
  <si>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</si>
  <si>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</si>
  <si>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</si>
  <si>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</si>
  <si>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</si>
  <si>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</si>
  <si>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</si>
  <si>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</si>
  <si>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</si>
  <si>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</si>
  <si>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</si>
  <si>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</si>
  <si>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</si>
  <si>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</si>
  <si>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</si>
  <si>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</si>
  <si>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</si>
  <si>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</si>
  <si>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</si>
  <si>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</si>
  <si>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</si>
  <si>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</si>
  <si>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</si>
  <si>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</si>
  <si>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</si>
  <si>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</si>
  <si>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</si>
  <si>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</si>
  <si>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</si>
  <si>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</si>
  <si>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</si>
  <si>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</si>
  <si>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</si>
  <si>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</si>
  <si>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</si>
  <si>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</si>
  <si>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</si>
  <si>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</si>
  <si>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</si>
  <si>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</si>
  <si>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</si>
  <si>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</si>
  <si>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</si>
  <si>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</si>
  <si>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</si>
  <si>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</si>
  <si>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</si>
  <si>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</si>
  <si>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</si>
  <si>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</si>
  <si>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</si>
  <si>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</si>
  <si>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</si>
  <si>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</si>
  <si>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</si>
  <si>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</si>
  <si>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</si>
  <si>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</si>
  <si>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</si>
  <si>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</si>
  <si>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</si>
  <si>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</si>
  <si>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</si>
  <si>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</si>
  <si>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</si>
  <si>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</si>
  <si>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</si>
  <si>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</si>
  <si>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</si>
  <si>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</si>
  <si>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</si>
  <si>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</si>
  <si>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</si>
  <si>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</si>
  <si>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</si>
  <si>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</si>
  <si>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</si>
  <si>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</si>
  <si>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</si>
  <si>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</si>
  <si>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</si>
  <si>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</si>
  <si>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</si>
  <si>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</si>
  <si>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</si>
  <si>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</si>
  <si>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</si>
  <si>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</si>
  <si>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</si>
  <si>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</si>
  <si>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</si>
  <si>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</si>
  <si>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</si>
  <si>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</si>
  <si>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</si>
  <si>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</si>
  <si>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</si>
  <si>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</si>
  <si>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</si>
  <si>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</si>
  <si>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</si>
  <si>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</si>
  <si>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</si>
  <si>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</si>
  <si>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</si>
  <si>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</si>
  <si>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</si>
  <si>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</si>
  <si>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</si>
  <si>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</si>
  <si>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</si>
  <si>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</si>
  <si>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</si>
  <si>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</si>
  <si>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</si>
  <si>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</si>
  <si>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</si>
  <si>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</si>
  <si>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</si>
  <si>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</si>
  <si>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</si>
  <si>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</si>
  <si>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</si>
  <si>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</si>
  <si>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</si>
  <si>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</si>
  <si>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</si>
  <si>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</si>
  <si>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</si>
  <si>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</si>
  <si>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</si>
  <si>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</si>
  <si>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</si>
  <si>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</si>
  <si>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</si>
  <si>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</si>
  <si>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</si>
  <si>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</si>
  <si>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</si>
  <si>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</si>
  <si>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</si>
  <si>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</si>
  <si>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</si>
  <si>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</si>
  <si>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</si>
  <si>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</si>
  <si>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</si>
  <si>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</si>
  <si>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</si>
  <si>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</si>
  <si>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</si>
  <si>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</si>
  <si>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</si>
  <si>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</si>
  <si>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</si>
  <si>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</si>
  <si>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</si>
  <si>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</si>
  <si>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</si>
  <si>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</si>
  <si>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</si>
  <si>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</si>
  <si>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</si>
  <si>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</si>
  <si>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</si>
  <si>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</si>
  <si>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</si>
  <si>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</si>
  <si>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</si>
  <si>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</si>
  <si>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</si>
  <si>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</si>
  <si>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</si>
  <si>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</si>
  <si>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</si>
  <si>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</si>
  <si>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</si>
  <si>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</si>
  <si>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</si>
  <si>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</si>
  <si>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</si>
  <si>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</si>
  <si>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</si>
  <si>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</si>
  <si>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</si>
  <si>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</si>
  <si>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</si>
  <si>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</si>
  <si>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</si>
  <si>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</si>
  <si>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</si>
  <si>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</si>
  <si>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</si>
  <si>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</si>
  <si>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</si>
  <si>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</si>
  <si>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</si>
  <si>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</si>
  <si>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</si>
  <si>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</si>
  <si>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</si>
  <si>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</si>
  <si>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</si>
  <si>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</si>
  <si>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</si>
  <si>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</si>
  <si>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</si>
  <si>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</si>
  <si>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</si>
  <si>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</si>
  <si>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</si>
  <si>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</si>
  <si>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</si>
  <si>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</si>
  <si>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</si>
  <si>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</si>
  <si>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</si>
  <si>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</si>
  <si>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</si>
  <si>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</si>
  <si>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</si>
  <si>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</si>
  <si>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</si>
  <si>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</si>
  <si>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</si>
  <si>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</si>
  <si>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</si>
  <si>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</si>
  <si>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</si>
  <si>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</si>
  <si>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</si>
  <si>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</si>
  <si>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</si>
  <si>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</si>
  <si>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</si>
  <si>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</si>
  <si>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</si>
  <si>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</si>
  <si>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</si>
  <si>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</si>
  <si>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</si>
  <si>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</si>
  <si>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</si>
  <si>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</si>
  <si>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</si>
  <si>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</si>
  <si>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</si>
  <si>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</si>
  <si>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</si>
  <si>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</si>
  <si>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</si>
  <si>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</si>
  <si>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</si>
  <si>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</si>
  <si>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</si>
  <si>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</si>
  <si>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</si>
  <si>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</si>
  <si>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</si>
  <si>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</si>
  <si>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</si>
  <si>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</si>
  <si>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</si>
  <si>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</si>
  <si>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</si>
  <si>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</si>
  <si>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</si>
  <si>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</si>
  <si>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</si>
  <si>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</si>
  <si>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</si>
  <si>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</si>
  <si>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</si>
  <si>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</si>
  <si>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</si>
  <si>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</si>
  <si>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</si>
  <si>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</si>
  <si>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</si>
  <si>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</si>
  <si>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</si>
  <si>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</si>
  <si>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</si>
  <si>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</si>
  <si>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</si>
  <si>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</si>
  <si>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</si>
  <si>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</si>
  <si>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</si>
  <si>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</si>
  <si>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</si>
  <si>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</si>
  <si>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</si>
  <si>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</si>
  <si>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</si>
  <si>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</si>
  <si>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</si>
  <si>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</si>
  <si>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</si>
  <si>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</si>
  <si>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</si>
  <si>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</si>
  <si>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</si>
  <si>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</si>
  <si>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</si>
  <si>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</si>
  <si>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</si>
  <si>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</si>
  <si>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</si>
  <si>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</si>
  <si>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</si>
  <si>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</si>
  <si>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</si>
  <si>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</si>
  <si>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</si>
  <si>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</si>
  <si>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</si>
  <si>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</si>
  <si>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</si>
  <si>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</si>
  <si>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</si>
  <si>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</si>
  <si>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</si>
  <si>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</si>
  <si>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</si>
  <si>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</si>
  <si>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</si>
  <si>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</si>
  <si>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</si>
  <si>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</si>
  <si>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</si>
  <si>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</si>
  <si>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</si>
  <si>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</si>
  <si>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</si>
  <si>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</si>
  <si>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</si>
  <si>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</si>
  <si>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</si>
  <si>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</si>
  <si>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</si>
  <si>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</si>
  <si>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</si>
  <si>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</si>
  <si>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</si>
  <si>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</si>
  <si>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</si>
  <si>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</si>
  <si>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</si>
  <si>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</si>
  <si>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</si>
  <si>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</si>
  <si>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</si>
  <si>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</si>
  <si>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</si>
  <si>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</si>
  <si>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</si>
  <si>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</si>
  <si>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</si>
  <si>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</si>
  <si>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</si>
  <si>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</si>
  <si>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</si>
  <si>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</si>
  <si>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</si>
  <si>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</si>
  <si>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</si>
  <si>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</si>
  <si>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</si>
  <si>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</si>
  <si>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</si>
  <si>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</si>
  <si>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</si>
  <si>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</si>
  <si>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</si>
  <si>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</si>
  <si>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</si>
  <si>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</si>
  <si>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</si>
  <si>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</si>
  <si>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</si>
  <si>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</si>
  <si>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</si>
  <si>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</si>
  <si>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</si>
  <si>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</si>
  <si>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</si>
  <si>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</si>
  <si>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</si>
  <si>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</si>
  <si>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</si>
  <si>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</si>
  <si>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</si>
  <si>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</si>
  <si>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</si>
  <si>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</si>
  <si>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</si>
  <si>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</si>
  <si>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</si>
  <si>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</si>
  <si>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</si>
  <si>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</si>
  <si>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</si>
  <si>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</si>
  <si>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</si>
  <si>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</si>
  <si>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</si>
  <si>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</si>
  <si>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</si>
  <si>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</si>
  <si>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</si>
  <si>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</si>
  <si>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</si>
  <si>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</si>
  <si>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</si>
  <si>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</si>
  <si>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</si>
  <si>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</si>
  <si>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</si>
  <si>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</si>
  <si>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</si>
  <si>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</si>
  <si>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</si>
  <si>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</si>
  <si>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</si>
  <si>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</si>
  <si>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</si>
  <si>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</si>
  <si>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</si>
  <si>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</si>
  <si>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</si>
  <si>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</si>
  <si>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</si>
  <si>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</si>
  <si>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</si>
  <si>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</si>
  <si>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</si>
  <si>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</si>
  <si>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</si>
  <si>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</si>
  <si>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</si>
  <si>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</si>
  <si>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</si>
  <si>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</si>
  <si>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</si>
  <si>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</si>
  <si>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</si>
  <si>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</si>
  <si>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</si>
  <si>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</si>
  <si>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</si>
  <si>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</si>
  <si>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</si>
  <si>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</si>
  <si>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</si>
  <si>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</si>
  <si>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</si>
  <si>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</si>
  <si>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</si>
  <si>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</si>
  <si>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</si>
  <si>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</si>
  <si>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</si>
  <si>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</si>
  <si>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</si>
  <si>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</si>
  <si>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</si>
  <si>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</si>
  <si>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</si>
  <si>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</si>
  <si>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</si>
  <si>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</si>
  <si>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</si>
  <si>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</si>
  <si>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</si>
  <si>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</si>
  <si>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</si>
  <si>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</si>
  <si>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</si>
  <si>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</si>
  <si>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</si>
  <si>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</si>
  <si>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</si>
  <si>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</si>
  <si>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</si>
  <si>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</si>
  <si>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</si>
  <si>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</si>
  <si>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</si>
  <si>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</si>
  <si>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</si>
  <si>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</si>
  <si>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</si>
  <si>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</si>
  <si>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</si>
  <si>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</si>
  <si>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</si>
  <si>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</si>
  <si>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</si>
  <si>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</si>
  <si>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</si>
  <si>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</si>
  <si>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</si>
  <si>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</si>
  <si>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</si>
  <si>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</si>
  <si>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</si>
  <si>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</si>
  <si>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</si>
  <si>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</si>
  <si>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</si>
  <si>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</si>
  <si>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</si>
  <si>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</si>
  <si>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</si>
  <si>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</si>
  <si>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</si>
  <si>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</si>
  <si>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</si>
  <si>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</si>
  <si>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</si>
  <si>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</si>
  <si>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</si>
  <si>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</si>
  <si>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</si>
  <si>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</si>
  <si>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</si>
  <si>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</si>
  <si>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</si>
  <si>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</si>
  <si>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</si>
  <si>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</si>
  <si>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</si>
  <si>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</si>
  <si>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</si>
  <si>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</si>
  <si>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</si>
  <si>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</si>
  <si>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</si>
  <si>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</si>
  <si>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</si>
  <si>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</si>
  <si>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</si>
  <si>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</si>
  <si>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</si>
  <si>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</si>
  <si>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</si>
  <si>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</si>
  <si>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</si>
  <si>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</si>
  <si>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</si>
  <si>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</si>
  <si>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</si>
  <si>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</si>
  <si>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</si>
  <si>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</si>
  <si>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</si>
  <si>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</si>
  <si>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</si>
  <si>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</si>
  <si>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</si>
  <si>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</si>
  <si>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</si>
  <si>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</si>
  <si>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</si>
  <si>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</si>
  <si>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</si>
  <si>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</si>
  <si>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</si>
  <si>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</si>
  <si>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</si>
  <si>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</si>
  <si>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</si>
  <si>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</si>
  <si>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</si>
  <si>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</si>
  <si>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</si>
  <si>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</si>
  <si>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</si>
  <si>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</si>
  <si>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</si>
  <si>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</si>
  <si>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</si>
  <si>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</si>
  <si>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</si>
  <si>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</si>
  <si>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</si>
  <si>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</si>
  <si>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</si>
  <si>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</si>
  <si>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</si>
  <si>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</si>
  <si>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</si>
  <si>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</si>
  <si>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</si>
  <si>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</si>
  <si>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</si>
  <si>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</si>
  <si>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</si>
  <si>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</si>
  <si>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</si>
  <si>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</si>
  <si>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</si>
  <si>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</si>
  <si>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</si>
  <si>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</si>
  <si>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</si>
  <si>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</si>
  <si>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</si>
  <si>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</si>
  <si>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</si>
  <si>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</si>
  <si>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</si>
  <si>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</si>
  <si>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</si>
  <si>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</si>
  <si>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</si>
  <si>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</si>
  <si>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</si>
  <si>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</si>
  <si>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</si>
  <si>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</si>
  <si>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</si>
  <si>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</si>
  <si>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</si>
  <si>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</si>
  <si>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</si>
  <si>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</si>
  <si>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</si>
  <si>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</si>
  <si>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</si>
  <si>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</si>
  <si>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</si>
  <si>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</si>
  <si>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</si>
  <si>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</si>
  <si>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</si>
  <si>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</si>
  <si>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</si>
  <si>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</si>
  <si>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</si>
  <si>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</si>
  <si>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</si>
  <si>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</si>
  <si>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</si>
  <si>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</si>
  <si>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</si>
  <si>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</si>
  <si>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</si>
  <si>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</si>
  <si>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</si>
  <si>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</si>
  <si>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</si>
  <si>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</si>
  <si>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</si>
  <si>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</si>
  <si>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</si>
  <si>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</si>
  <si>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</si>
  <si>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</si>
  <si>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</si>
  <si>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</si>
  <si>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</si>
  <si>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</si>
  <si>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</si>
  <si>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</si>
  <si>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</si>
  <si>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</si>
  <si>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</si>
  <si>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</si>
  <si>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</si>
  <si>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</si>
  <si>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</si>
  <si>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</si>
  <si>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</si>
  <si>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</si>
  <si>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</si>
  <si>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</si>
  <si>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</si>
  <si>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</si>
  <si>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</si>
  <si>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</si>
  <si>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</si>
  <si>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</si>
  <si>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</si>
  <si>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</si>
  <si>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</si>
  <si>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</si>
  <si>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</si>
  <si>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</si>
  <si>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</si>
  <si>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</si>
  <si>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</si>
  <si>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</si>
  <si>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</si>
  <si>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</si>
  <si>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</si>
  <si>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</si>
  <si>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</si>
  <si>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</si>
  <si>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</si>
  <si>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</si>
  <si>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</si>
  <si>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</si>
  <si>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</si>
  <si>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</si>
  <si>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</si>
  <si>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</si>
  <si>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</si>
  <si>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</si>
  <si>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</si>
  <si>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</si>
  <si>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</si>
  <si>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</si>
  <si>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</si>
  <si>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</si>
  <si>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</si>
  <si>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</si>
  <si>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</si>
  <si>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</si>
  <si>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</si>
  <si>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</si>
  <si>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</si>
  <si>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</si>
  <si>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</si>
  <si>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</si>
  <si>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</si>
  <si>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</si>
  <si>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</si>
  <si>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</si>
  <si>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</si>
  <si>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</si>
  <si>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</si>
  <si>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</si>
  <si>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</si>
  <si>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</si>
  <si>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</si>
  <si>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</si>
  <si>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</si>
  <si>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</si>
  <si>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</si>
  <si>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</si>
  <si>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</si>
  <si>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</si>
  <si>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</si>
  <si>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</si>
  <si>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</si>
  <si>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</si>
  <si>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</si>
  <si>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</si>
  <si>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</si>
  <si>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</si>
  <si>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</si>
  <si>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</si>
  <si>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</si>
  <si>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</si>
  <si>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</si>
  <si>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</si>
  <si>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</si>
  <si>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</si>
  <si>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</si>
  <si>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</si>
  <si>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</si>
  <si>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</si>
  <si>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</si>
  <si>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</si>
  <si>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</si>
  <si>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</si>
  <si>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</si>
  <si>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</si>
  <si>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</si>
  <si>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</si>
  <si>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</si>
  <si>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</si>
  <si>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</si>
  <si>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</si>
  <si>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</si>
  <si>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</si>
  <si>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</si>
  <si>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</si>
  <si>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</si>
  <si>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</si>
  <si>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</si>
  <si>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</si>
  <si>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</si>
  <si>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</si>
  <si>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</si>
  <si>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</si>
  <si>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</si>
  <si>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</si>
  <si>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</si>
  <si>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</si>
  <si>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</si>
  <si>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</si>
  <si>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</si>
  <si>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</si>
  <si>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</si>
  <si>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</si>
  <si>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</si>
  <si>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</si>
  <si>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</si>
  <si>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</si>
  <si>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</si>
  <si>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</si>
  <si>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</si>
  <si>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</si>
  <si>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</si>
  <si>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</si>
  <si>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</si>
  <si>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</si>
  <si>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</si>
  <si>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</si>
  <si>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</si>
  <si>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</si>
  <si>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</si>
  <si>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</si>
  <si>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</si>
  <si>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</si>
  <si>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</si>
  <si>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</si>
  <si>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</si>
  <si>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</si>
  <si>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</si>
  <si>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</si>
  <si>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</si>
  <si>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</si>
  <si>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</si>
  <si>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</si>
  <si>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</si>
  <si>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</si>
  <si>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</si>
  <si>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</si>
  <si>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</si>
  <si>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</si>
  <si>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</si>
  <si>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</si>
  <si>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</si>
  <si>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</si>
  <si>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</si>
  <si>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</si>
  <si>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</si>
  <si>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</si>
  <si>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</si>
  <si>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</si>
  <si>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</si>
  <si>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</si>
  <si>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</si>
  <si>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</si>
  <si>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</si>
  <si>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</si>
  <si>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</si>
  <si>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</si>
  <si>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</si>
  <si>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</si>
  <si>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</si>
  <si>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</si>
  <si>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</si>
  <si>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</si>
  <si>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</si>
  <si>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</si>
  <si>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</si>
  <si>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</si>
  <si>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</si>
  <si>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</si>
  <si>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</si>
  <si>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</si>
  <si>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</si>
  <si>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</si>
  <si>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</si>
  <si>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</si>
  <si>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</si>
  <si>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</si>
  <si>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</si>
  <si>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</si>
  <si>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</si>
  <si>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</si>
  <si>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</si>
  <si>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</si>
  <si>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</si>
  <si>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</si>
  <si>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</si>
  <si>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</si>
  <si>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</si>
  <si>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</si>
  <si>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</si>
  <si>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</si>
  <si>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</si>
  <si>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</si>
  <si>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</si>
  <si>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</si>
  <si>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</si>
  <si>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</si>
  <si>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</si>
  <si>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</si>
  <si>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</si>
  <si>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</si>
  <si>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</si>
  <si>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</si>
  <si>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</si>
  <si>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</si>
  <si>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</si>
  <si>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</si>
  <si>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</si>
  <si>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</si>
  <si>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</si>
  <si>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</si>
  <si>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</si>
  <si>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</si>
  <si>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</si>
  <si>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</si>
  <si>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</si>
  <si>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</si>
  <si>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</si>
  <si>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</si>
  <si>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</si>
  <si>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</si>
  <si>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</si>
  <si>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</si>
  <si>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</si>
  <si>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</si>
  <si>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</si>
  <si>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</si>
  <si>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</si>
  <si>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</si>
  <si>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</si>
  <si>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</si>
  <si>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</si>
  <si>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</si>
  <si>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</si>
  <si>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</si>
  <si>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</si>
  <si>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</si>
  <si>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</si>
  <si>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</si>
  <si>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</si>
  <si>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</si>
  <si>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</si>
  <si>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</si>
  <si>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</si>
  <si>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</si>
  <si>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</si>
  <si>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</si>
  <si>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</si>
  <si>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</si>
  <si>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</si>
  <si>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</si>
  <si>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</si>
  <si>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</si>
  <si>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</si>
  <si>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</si>
  <si>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</si>
  <si>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</si>
  <si>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</si>
  <si>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</si>
  <si>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</si>
  <si>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</si>
  <si>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</si>
  <si>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</si>
  <si>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</si>
  <si>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</si>
  <si>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</si>
  <si>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</si>
  <si>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</si>
  <si>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</si>
  <si>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</si>
  <si>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</si>
  <si>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</si>
  <si>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</si>
  <si>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</si>
  <si>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</si>
  <si>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</si>
  <si>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</si>
  <si>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</si>
  <si>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</si>
  <si>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</si>
  <si>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</si>
  <si>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</si>
  <si>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</si>
  <si>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</si>
  <si>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</si>
  <si>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</si>
  <si>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</si>
  <si>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</si>
  <si>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</si>
  <si>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</si>
  <si>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</si>
  <si>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</si>
  <si>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</si>
  <si>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</si>
  <si>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</si>
  <si>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</si>
  <si>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</si>
  <si>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</si>
  <si>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</si>
  <si>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</si>
  <si>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</si>
  <si>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</si>
  <si>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</si>
  <si>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</si>
  <si>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</si>
  <si>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</si>
  <si>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</si>
  <si>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</si>
  <si>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</si>
  <si>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</si>
  <si>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</si>
  <si>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</si>
  <si>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</si>
  <si>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</si>
  <si>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</si>
  <si>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</si>
  <si>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</si>
  <si>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</si>
  <si>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</si>
  <si>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</si>
  <si>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</si>
  <si>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</si>
  <si>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</si>
  <si>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</si>
  <si>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</si>
  <si>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</si>
  <si>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</si>
  <si>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</si>
  <si>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</si>
  <si>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</si>
  <si>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</si>
  <si>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</si>
  <si>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</si>
  <si>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</si>
  <si>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</si>
  <si>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</si>
  <si>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</si>
  <si>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</si>
  <si>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</si>
  <si>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</si>
  <si>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</si>
  <si>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</si>
  <si>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</si>
  <si>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</si>
  <si>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</si>
  <si>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</si>
  <si>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</si>
  <si>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</si>
  <si>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</si>
  <si>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</si>
  <si>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</si>
  <si>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</si>
  <si>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</si>
  <si>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</si>
  <si>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</si>
  <si>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</si>
  <si>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</si>
  <si>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</si>
  <si>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</si>
  <si>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</si>
  <si>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</si>
  <si>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</si>
  <si>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</si>
  <si>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</si>
  <si>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</si>
  <si>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</si>
  <si>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</si>
  <si>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</si>
  <si>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</si>
  <si>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</si>
  <si>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</si>
  <si>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</si>
  <si>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</si>
  <si>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</si>
  <si>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</si>
  <si>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</si>
  <si>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</si>
  <si>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</si>
  <si>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</si>
  <si>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</si>
  <si>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</si>
  <si>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</si>
  <si>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</si>
  <si>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</si>
  <si>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</si>
  <si>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</si>
  <si>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</si>
  <si>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</si>
  <si>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</si>
  <si>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</si>
  <si>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</si>
  <si>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</si>
  <si>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</si>
  <si>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</si>
  <si>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</si>
  <si>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</si>
  <si>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</si>
  <si>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</si>
  <si>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</si>
  <si>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</si>
  <si>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</si>
  <si>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</si>
  <si>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</si>
  <si>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</si>
  <si>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</si>
  <si>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</si>
  <si>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</si>
  <si>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</si>
  <si>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</si>
  <si>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</si>
  <si>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</si>
  <si>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</si>
  <si>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</si>
  <si>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</si>
  <si>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</si>
  <si>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</si>
  <si>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</si>
  <si>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</si>
  <si>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</si>
  <si>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</si>
  <si>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</si>
  <si>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</si>
  <si>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</si>
  <si>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</si>
  <si>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</si>
  <si>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</si>
  <si>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</si>
  <si>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</si>
  <si>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</si>
  <si>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</si>
  <si>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</si>
  <si>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</si>
  <si>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</si>
  <si>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</si>
  <si>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</si>
  <si>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</si>
  <si>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</si>
  <si>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</si>
  <si>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</si>
  <si>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</si>
  <si>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</si>
  <si>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</si>
  <si>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</si>
  <si>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</si>
  <si>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</si>
  <si>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</si>
  <si>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</si>
  <si>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</si>
  <si>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</si>
  <si>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</si>
  <si>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</si>
  <si>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</si>
  <si>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</si>
  <si>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</si>
  <si>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</si>
  <si>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</si>
  <si>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</si>
  <si>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</si>
  <si>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</si>
  <si>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</si>
  <si>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</si>
  <si>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</si>
  <si>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</si>
  <si>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</si>
  <si>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</si>
  <si>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</si>
  <si>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</si>
  <si>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</si>
  <si>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</si>
  <si>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</si>
  <si>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</si>
  <si>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</si>
  <si>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</si>
  <si>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</si>
  <si>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</si>
  <si>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</si>
  <si>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</si>
  <si>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</si>
  <si>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</si>
  <si>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</si>
  <si>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</si>
  <si>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</si>
  <si>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</si>
  <si>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</si>
  <si>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</si>
  <si>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</si>
  <si>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</si>
  <si>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</si>
  <si>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</si>
  <si>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</si>
  <si>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</si>
  <si>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</si>
  <si>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</si>
  <si>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</si>
  <si>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</si>
  <si>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</si>
  <si>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</si>
  <si>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</si>
  <si>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</si>
  <si>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</si>
  <si>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</si>
  <si>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</si>
  <si>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</si>
  <si>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</si>
  <si>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</si>
  <si>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</si>
  <si>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</si>
  <si>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</si>
  <si>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</si>
  <si>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</si>
  <si>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</si>
  <si>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</si>
  <si>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</si>
  <si>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</si>
  <si>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</si>
  <si>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</si>
  <si>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</si>
  <si>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</si>
  <si>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</si>
  <si>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</si>
  <si>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</si>
  <si>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</si>
  <si>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</si>
  <si>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</si>
  <si>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</si>
  <si>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</si>
  <si>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</si>
  <si>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</si>
  <si>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</si>
  <si>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</si>
  <si>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</si>
  <si>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</si>
  <si>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</si>
  <si>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</si>
  <si>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</si>
  <si>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</si>
  <si>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</si>
  <si>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</si>
  <si>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</si>
  <si>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</si>
  <si>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</si>
  <si>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</si>
  <si>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</si>
  <si>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</si>
  <si>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</si>
  <si>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</si>
  <si>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</si>
  <si>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</si>
  <si>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</si>
  <si>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</si>
  <si>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</si>
  <si>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</si>
  <si>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</si>
  <si>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</si>
  <si>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</si>
  <si>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</si>
  <si>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</si>
  <si>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</si>
  <si>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</si>
  <si>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</si>
  <si>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</si>
  <si>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</si>
  <si>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</si>
  <si>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</si>
  <si>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</si>
  <si>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</si>
  <si>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</si>
  <si>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</si>
  <si>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</si>
  <si>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</si>
  <si>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</si>
  <si>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</si>
  <si>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</si>
  <si>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</si>
  <si>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</si>
  <si>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</si>
  <si>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</si>
  <si>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</si>
  <si>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</si>
  <si>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</si>
  <si>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</si>
  <si>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</si>
  <si>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</si>
  <si>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</si>
  <si>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</si>
  <si>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</si>
  <si>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</si>
  <si>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</si>
  <si>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</si>
  <si>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</si>
  <si>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</si>
  <si>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</si>
  <si>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</si>
  <si>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</si>
  <si>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</si>
  <si>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</si>
  <si>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</si>
  <si>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</si>
  <si>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</si>
  <si>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</si>
  <si>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</si>
  <si>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</si>
  <si>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</si>
  <si>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</si>
  <si>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</si>
  <si>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</si>
  <si>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</si>
  <si>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</si>
  <si>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</si>
  <si>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</si>
  <si>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</si>
  <si>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</si>
  <si>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</si>
  <si>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</si>
  <si>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</si>
  <si>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</si>
  <si>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</si>
  <si>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</si>
  <si>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</si>
  <si>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</si>
  <si>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</si>
  <si>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</si>
  <si>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</si>
  <si>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</si>
  <si>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</si>
  <si>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</si>
  <si>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</si>
  <si>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</si>
  <si>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</si>
  <si>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</si>
  <si>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</si>
  <si>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</si>
  <si>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</si>
  <si>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</si>
  <si>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</si>
  <si>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</si>
  <si>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</si>
  <si>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</si>
  <si>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</si>
  <si>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</si>
  <si>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</si>
  <si>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</si>
  <si>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</si>
  <si>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</si>
  <si>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</si>
  <si>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</si>
  <si>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</si>
  <si>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</si>
  <si>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</si>
  <si>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</si>
  <si>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</si>
  <si>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</si>
  <si>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</si>
  <si>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</si>
  <si>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</si>
  <si>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</si>
  <si>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</si>
  <si>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</si>
  <si>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</si>
  <si>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</si>
  <si>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</si>
  <si>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</si>
  <si>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</si>
  <si>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</si>
  <si>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</si>
  <si>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</si>
  <si>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</si>
  <si>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</si>
  <si>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</si>
  <si>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</si>
  <si>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</si>
  <si>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</si>
  <si>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</si>
  <si>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</si>
  <si>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</si>
  <si>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</si>
  <si>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</si>
  <si>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</si>
  <si>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</si>
  <si>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</si>
  <si>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</si>
  <si>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</si>
  <si>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</si>
  <si>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</si>
  <si>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</si>
  <si>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</si>
  <si>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</si>
  <si>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</si>
  <si>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</si>
  <si>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</si>
  <si>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</si>
  <si>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</si>
  <si>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</si>
  <si>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</si>
  <si>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</si>
  <si>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</si>
  <si>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</si>
  <si>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</si>
  <si>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</si>
  <si>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</si>
  <si>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</si>
  <si>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</si>
  <si>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</si>
  <si>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</si>
  <si>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</si>
  <si>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</si>
  <si>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</si>
  <si>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</si>
  <si>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</si>
  <si>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</si>
  <si>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</si>
  <si>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</si>
  <si>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</si>
  <si>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</si>
  <si>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</si>
  <si>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</si>
  <si>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</si>
  <si>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</si>
  <si>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</si>
  <si>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</si>
  <si>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</si>
  <si>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</si>
  <si>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</si>
  <si>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</si>
  <si>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</si>
  <si>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</si>
  <si>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</si>
  <si>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</si>
  <si>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</si>
  <si>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</si>
  <si>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</si>
  <si>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</si>
  <si>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</si>
  <si>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</si>
  <si>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</si>
  <si>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</si>
  <si>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</si>
  <si>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</si>
  <si>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</si>
  <si>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</si>
  <si>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</si>
  <si>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</si>
  <si>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</si>
  <si>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</si>
  <si>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</si>
  <si>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</si>
  <si>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</si>
  <si>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</si>
  <si>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</si>
  <si>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</si>
  <si>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</si>
  <si>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</si>
  <si>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</si>
  <si>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</si>
  <si>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</si>
  <si>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</si>
  <si>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</si>
  <si>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</si>
  <si>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</si>
  <si>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</si>
  <si>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</si>
  <si>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</si>
  <si>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</si>
  <si>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</si>
  <si>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</si>
  <si>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</si>
  <si>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</si>
  <si>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</si>
  <si>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</si>
  <si>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</si>
  <si>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</si>
  <si>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</si>
  <si>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</si>
  <si>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</si>
  <si>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</si>
  <si>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</si>
  <si>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</si>
  <si>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</si>
  <si>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</si>
  <si>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</si>
  <si>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</si>
  <si>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</si>
  <si>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</si>
  <si>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</si>
  <si>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</si>
  <si>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</si>
  <si>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</si>
  <si>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</si>
  <si>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</si>
  <si>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</si>
  <si>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</si>
  <si>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</si>
  <si>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</si>
  <si>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</si>
  <si>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</si>
  <si>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</si>
  <si>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</si>
  <si>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</si>
  <si>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</si>
  <si>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</si>
  <si>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</si>
  <si>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</si>
  <si>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</si>
  <si>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</si>
  <si>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</si>
  <si>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</si>
  <si>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</si>
  <si>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</si>
  <si>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</si>
  <si>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</si>
  <si>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</si>
  <si>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</si>
  <si>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</si>
  <si>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</si>
  <si>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</si>
  <si>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</si>
  <si>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</si>
  <si>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</si>
  <si>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</si>
  <si>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</si>
  <si>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</si>
  <si>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</si>
  <si>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</si>
  <si>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</si>
  <si>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</si>
  <si>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</si>
  <si>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</si>
  <si>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</si>
  <si>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</si>
  <si>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</si>
  <si>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</si>
  <si>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</si>
  <si>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</si>
  <si>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</si>
  <si>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</si>
  <si>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</si>
  <si>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</si>
  <si>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</si>
  <si>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</si>
  <si>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</si>
  <si>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</si>
  <si>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</si>
  <si>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</si>
  <si>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</si>
  <si>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</si>
  <si>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</si>
  <si>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</si>
  <si>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</si>
  <si>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</si>
  <si>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</si>
  <si>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</si>
  <si>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</si>
  <si>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</si>
  <si>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</si>
  <si>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</si>
  <si>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</si>
  <si>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</si>
  <si>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</si>
  <si>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</si>
  <si>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</si>
  <si>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</si>
  <si>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</si>
  <si>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</si>
  <si>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</si>
  <si>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</si>
  <si>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</si>
  <si>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</si>
  <si>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</si>
  <si>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</si>
  <si>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</si>
  <si>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</si>
  <si>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</si>
  <si>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</si>
  <si>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</si>
  <si>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</si>
  <si>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</si>
  <si>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</si>
  <si>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</si>
  <si>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</si>
  <si>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</si>
  <si>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</si>
  <si>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</si>
  <si>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</si>
  <si>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</si>
  <si>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</si>
  <si>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</si>
  <si>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</si>
  <si>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</si>
  <si>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</si>
  <si>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</si>
  <si>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</si>
  <si>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</si>
  <si>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</si>
  <si>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</si>
  <si>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</si>
  <si>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</si>
  <si>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</si>
  <si>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</si>
  <si>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</si>
  <si>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</si>
  <si>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</si>
  <si>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</si>
  <si>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</si>
  <si>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</si>
  <si>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</si>
  <si>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</si>
  <si>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</si>
  <si>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</si>
  <si>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</si>
  <si>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</si>
  <si>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</si>
  <si>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</si>
  <si>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</si>
  <si>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</si>
  <si>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</si>
  <si>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</si>
  <si>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</si>
  <si>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</si>
  <si>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</si>
  <si>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</si>
  <si>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</si>
  <si>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</si>
  <si>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</si>
  <si>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</si>
  <si>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</si>
  <si>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</si>
  <si>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</si>
  <si>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</si>
  <si>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</si>
  <si>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</si>
  <si>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</si>
  <si>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</si>
  <si>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</si>
  <si>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</si>
  <si>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</si>
  <si>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</si>
  <si>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</si>
  <si>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</si>
  <si>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</si>
  <si>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</si>
  <si>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</si>
  <si>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</si>
  <si>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</si>
  <si>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</si>
  <si>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</si>
  <si>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</si>
  <si>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</si>
  <si>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</si>
  <si>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</si>
  <si>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</si>
  <si>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</si>
  <si>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</si>
  <si>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</si>
  <si>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</si>
  <si>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</si>
  <si>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</si>
  <si>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</si>
  <si>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</si>
  <si>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</si>
  <si>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</si>
  <si>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</si>
  <si>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</si>
  <si>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</si>
  <si>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</si>
  <si>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</si>
  <si>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</si>
  <si>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</si>
  <si>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</si>
  <si>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</si>
  <si>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</si>
  <si>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</si>
  <si>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</si>
  <si>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</si>
  <si>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</si>
  <si>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</si>
  <si>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</si>
  <si>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</si>
  <si>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</si>
  <si>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</si>
  <si>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</si>
  <si>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</si>
  <si>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</si>
  <si>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</si>
  <si>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</si>
  <si>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</si>
  <si>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</si>
  <si>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</si>
  <si>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</si>
  <si>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</si>
  <si>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</si>
  <si>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</si>
  <si>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</si>
  <si>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</si>
  <si>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</si>
  <si>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</si>
  <si>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</si>
  <si>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</si>
  <si>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</si>
  <si>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</si>
  <si>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</si>
  <si>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</si>
  <si>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</si>
  <si>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</si>
  <si>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</si>
  <si>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</si>
  <si>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</si>
  <si>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</si>
  <si>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</si>
  <si>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</si>
  <si>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</si>
  <si>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</si>
  <si>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</si>
  <si>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</si>
  <si>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</si>
  <si>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</si>
  <si>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</si>
  <si>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</si>
  <si>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</si>
  <si>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</si>
  <si>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</si>
  <si>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</si>
  <si>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</si>
  <si>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</si>
  <si>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</si>
  <si>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</si>
  <si>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</si>
  <si>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</si>
  <si>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</si>
  <si>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</si>
  <si>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</si>
  <si>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</si>
  <si>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</si>
  <si>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</si>
  <si>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</si>
  <si>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</si>
  <si>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</si>
  <si>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</si>
  <si>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</si>
  <si>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</si>
  <si>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</si>
  <si>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</si>
  <si>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</si>
  <si>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</si>
  <si>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</si>
  <si>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</si>
  <si>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</si>
  <si>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</si>
  <si>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</si>
  <si>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</si>
  <si>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</si>
  <si>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</si>
  <si>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</si>
  <si>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</si>
  <si>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</si>
  <si>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</si>
  <si>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</si>
  <si>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</si>
  <si>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</si>
  <si>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</si>
  <si>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</si>
  <si>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</si>
  <si>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</si>
  <si>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</si>
  <si>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</si>
  <si>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</si>
  <si>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</si>
  <si>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</si>
  <si>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</si>
  <si>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</si>
  <si>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</si>
  <si>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</si>
  <si>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</si>
  <si>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</si>
  <si>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</si>
  <si>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</si>
  <si>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</si>
  <si>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</si>
  <si>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</si>
  <si>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</si>
  <si>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</si>
  <si>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</si>
  <si>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</si>
  <si>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</si>
  <si>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</si>
  <si>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</si>
  <si>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</si>
  <si>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</si>
  <si>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</si>
  <si>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</si>
  <si>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</si>
  <si>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</si>
  <si>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</si>
  <si>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</si>
  <si>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</si>
  <si>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</si>
  <si>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</si>
  <si>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</si>
  <si>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</si>
  <si>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</si>
  <si>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</si>
  <si>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</si>
  <si>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</si>
  <si>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</si>
  <si>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</si>
  <si>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</si>
  <si>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</si>
  <si>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</si>
  <si>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</si>
  <si>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</si>
  <si>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</si>
  <si>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</si>
  <si>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</si>
  <si>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</si>
  <si>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</si>
  <si>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</si>
  <si>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</si>
  <si>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</si>
  <si>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</si>
  <si>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</si>
  <si>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</si>
  <si>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</si>
  <si>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</si>
  <si>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</si>
  <si>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</si>
  <si>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</si>
  <si>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</si>
  <si>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</si>
  <si>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</si>
  <si>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</si>
  <si>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</si>
  <si>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</si>
  <si>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</si>
  <si>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</si>
  <si>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</si>
  <si>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</si>
  <si>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</si>
  <si>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</si>
  <si>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</si>
  <si>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</si>
  <si>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</si>
  <si>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</si>
  <si>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</si>
  <si>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</si>
  <si>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</si>
  <si>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</si>
  <si>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</si>
  <si>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</si>
  <si>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</si>
  <si>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</si>
  <si>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</si>
  <si>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</si>
  <si>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</si>
  <si>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</si>
  <si>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</si>
  <si>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</si>
  <si>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</si>
  <si>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</si>
  <si>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</si>
  <si>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</si>
  <si>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</si>
  <si>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</si>
  <si>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</si>
  <si>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</si>
  <si>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</si>
  <si>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</si>
  <si>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</si>
  <si>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</si>
  <si>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</si>
  <si>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</si>
  <si>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</si>
  <si>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</si>
  <si>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</si>
  <si>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</si>
  <si>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</si>
  <si>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</si>
  <si>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</si>
  <si>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</si>
  <si>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</si>
  <si>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</si>
  <si>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</si>
  <si>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</si>
  <si>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</si>
  <si>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</si>
  <si>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</si>
  <si>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</si>
  <si>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</si>
  <si>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</si>
  <si>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</si>
  <si>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</si>
  <si>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</si>
  <si>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</si>
  <si>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</si>
  <si>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</si>
  <si>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</si>
  <si>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</si>
  <si>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</si>
  <si>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</si>
  <si>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</si>
  <si>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</si>
  <si>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</si>
  <si>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</si>
  <si>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</si>
  <si>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</si>
  <si>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</si>
  <si>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</si>
  <si>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</si>
  <si>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</si>
  <si>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</si>
  <si>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</si>
  <si>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</si>
  <si>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</si>
  <si>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</si>
  <si>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</si>
  <si>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</si>
  <si>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</si>
  <si>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</si>
  <si>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</si>
  <si>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</si>
  <si>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</si>
  <si>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</si>
  <si>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</si>
  <si>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</si>
  <si>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</si>
  <si>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</si>
  <si>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</si>
  <si>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</si>
  <si>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</si>
  <si>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</si>
  <si>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</si>
  <si>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</si>
  <si>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</si>
  <si>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</si>
  <si>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</si>
  <si>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</si>
  <si>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</si>
  <si>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</si>
  <si>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</si>
  <si>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</si>
  <si>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</si>
  <si>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</si>
  <si>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</si>
  <si>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</si>
  <si>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</si>
  <si>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</si>
  <si>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</si>
  <si>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</si>
  <si>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</si>
  <si>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</si>
  <si>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</si>
  <si>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</si>
  <si>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</si>
  <si>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</si>
  <si>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</si>
  <si>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</si>
  <si>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</si>
  <si>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</si>
  <si>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</si>
  <si>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</si>
  <si>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</si>
  <si>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</si>
  <si>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</si>
  <si>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</si>
  <si>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</si>
  <si>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</si>
  <si>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</si>
  <si>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</si>
  <si>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</si>
  <si>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</si>
  <si>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</si>
  <si>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</si>
  <si>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</si>
  <si>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</si>
  <si>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</si>
  <si>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</si>
  <si>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</si>
  <si>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</si>
  <si>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</si>
  <si>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</si>
  <si>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</si>
  <si>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</si>
  <si>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</si>
  <si>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</si>
  <si>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</si>
  <si>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</si>
  <si>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</si>
  <si>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</si>
  <si>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</si>
  <si>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</si>
  <si>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</si>
  <si>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</si>
  <si>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</si>
  <si>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</si>
  <si>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</si>
  <si>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</si>
  <si>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</si>
  <si>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</si>
  <si>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</si>
  <si>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</si>
  <si>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</si>
  <si>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</si>
  <si>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</si>
  <si>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</si>
  <si>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</si>
  <si>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</si>
  <si>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</si>
  <si>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</si>
  <si>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</si>
  <si>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</si>
  <si>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</si>
  <si>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</si>
  <si>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</si>
  <si>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</si>
  <si>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</si>
  <si>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</si>
  <si>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</si>
  <si>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</si>
  <si>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</si>
  <si>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</si>
  <si>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</si>
  <si>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</si>
  <si>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</si>
  <si>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</si>
  <si>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</si>
  <si>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</si>
  <si>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</si>
  <si>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</si>
  <si>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</si>
  <si>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</si>
  <si>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</si>
  <si>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</si>
  <si>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</si>
  <si>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</si>
  <si>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</si>
  <si>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</si>
  <si>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</si>
  <si>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</si>
  <si>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</si>
  <si>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</si>
  <si>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</si>
  <si>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</si>
  <si>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</si>
  <si>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</si>
  <si>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</si>
  <si>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</si>
  <si>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</si>
  <si>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</si>
  <si>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</si>
  <si>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</si>
  <si>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</si>
  <si>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</si>
  <si>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</si>
  <si>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</si>
  <si>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</si>
  <si>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</si>
  <si>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</si>
  <si>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</si>
  <si>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</si>
  <si>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</si>
  <si>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</si>
  <si>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</si>
  <si>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</si>
  <si>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</si>
  <si>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</si>
  <si>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</si>
  <si>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</si>
  <si>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</si>
  <si>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</si>
  <si>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</si>
  <si>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</si>
  <si>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</si>
  <si>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</si>
  <si>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</si>
  <si>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</si>
  <si>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</si>
  <si>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</si>
  <si>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</si>
  <si>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</si>
  <si>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</si>
  <si>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</si>
  <si>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</si>
  <si>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</si>
  <si>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</si>
  <si>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</si>
  <si>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</si>
  <si>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</si>
  <si>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</si>
  <si>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</si>
  <si>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</si>
  <si>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</si>
  <si>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</si>
  <si>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</si>
  <si>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</si>
  <si>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</si>
  <si>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</si>
  <si>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</si>
  <si>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</si>
  <si>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</si>
  <si>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</si>
  <si>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</si>
  <si>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</si>
  <si>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</si>
  <si>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</si>
  <si>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</si>
  <si>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</si>
  <si>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</si>
  <si>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</si>
  <si>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</si>
  <si>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</si>
  <si>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</si>
  <si>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</si>
  <si>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</si>
  <si>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</si>
  <si>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</si>
  <si>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</si>
  <si>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</si>
  <si>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</si>
  <si>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</si>
  <si>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</si>
  <si>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</si>
  <si>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</si>
  <si>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</si>
  <si>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</si>
  <si>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</si>
  <si>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</si>
  <si>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</si>
  <si>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</si>
  <si>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</si>
  <si>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</si>
  <si>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</si>
  <si>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</si>
  <si>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</si>
  <si>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</si>
  <si>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</si>
  <si>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</si>
  <si>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</si>
  <si>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</si>
  <si>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</si>
  <si>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</si>
  <si>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</si>
  <si>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</si>
  <si>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</si>
  <si>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</si>
  <si>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</si>
  <si>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</si>
  <si>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</si>
  <si>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</si>
  <si>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</si>
  <si>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</si>
  <si>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</si>
  <si>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</si>
  <si>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</si>
  <si>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</si>
  <si>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</si>
  <si>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</si>
  <si>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</si>
  <si>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</si>
  <si>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</si>
  <si>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</si>
  <si>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</si>
  <si>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</si>
  <si>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</si>
  <si>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</si>
  <si>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</si>
  <si>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</si>
  <si>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</si>
  <si>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</si>
  <si>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</si>
  <si>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</si>
  <si>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</si>
  <si>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</si>
  <si>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</si>
  <si>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</si>
  <si>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</si>
  <si>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</si>
  <si>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</si>
  <si>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</si>
  <si>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</si>
  <si>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</si>
  <si>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</si>
  <si>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</si>
  <si>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</si>
  <si>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</si>
  <si>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</si>
  <si>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</si>
  <si>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</si>
  <si>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</si>
  <si>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</si>
  <si>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</si>
  <si>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</si>
  <si>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</si>
  <si>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</si>
  <si>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</si>
  <si>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</si>
  <si>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</si>
  <si>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</si>
  <si>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</si>
  <si>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</si>
  <si>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</si>
  <si>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</si>
  <si>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</si>
  <si>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</si>
  <si>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</si>
  <si>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</si>
  <si>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</si>
  <si>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</si>
  <si>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</si>
  <si>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</si>
  <si>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</si>
  <si>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</si>
  <si>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</si>
  <si>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</si>
  <si>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</si>
  <si>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</si>
  <si>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</si>
  <si>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</si>
  <si>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</si>
  <si>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</si>
  <si>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</si>
  <si>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</si>
  <si>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</si>
  <si>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</si>
  <si>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</si>
  <si>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</si>
  <si>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</si>
  <si>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</si>
  <si>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</si>
  <si>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</si>
  <si>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</si>
  <si>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</si>
  <si>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</si>
  <si>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</si>
  <si>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</si>
  <si>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</si>
  <si>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</si>
  <si>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</si>
  <si>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</si>
  <si>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</si>
  <si>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</si>
  <si>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</si>
  <si>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</si>
  <si>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</si>
  <si>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</si>
  <si>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</si>
  <si>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</si>
  <si>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</si>
  <si>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</si>
  <si>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</si>
  <si>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</si>
  <si>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</si>
  <si>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</si>
  <si>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</si>
  <si>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</si>
  <si>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</si>
  <si>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</si>
  <si>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</si>
  <si>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</si>
  <si>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</si>
  <si>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</si>
  <si>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</si>
  <si>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</si>
  <si>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</si>
  <si>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</si>
  <si>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</si>
  <si>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</si>
  <si>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</si>
  <si>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</si>
  <si>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</si>
  <si>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</si>
  <si>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</si>
  <si>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</si>
  <si>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</si>
  <si>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</si>
  <si>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</si>
  <si>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</si>
  <si>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</si>
  <si>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</si>
  <si>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</si>
  <si>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</si>
  <si>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</si>
  <si>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</si>
  <si>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</si>
  <si>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</si>
  <si>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</si>
  <si>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</si>
  <si>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</si>
  <si>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</si>
  <si>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</si>
  <si>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</si>
  <si>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</si>
  <si>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</si>
  <si>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</si>
  <si>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</si>
  <si>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</si>
  <si>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</si>
  <si>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</si>
  <si>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</si>
  <si>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</si>
  <si>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</si>
  <si>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</si>
  <si>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</si>
  <si>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</si>
  <si>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</si>
  <si>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</si>
  <si>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</si>
  <si>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</si>
  <si>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</si>
  <si>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</si>
  <si>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</si>
  <si>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</si>
  <si>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</si>
  <si>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</si>
  <si>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</si>
  <si>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</si>
  <si>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</si>
  <si>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</si>
  <si>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</si>
  <si>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</si>
  <si>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</si>
  <si>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</si>
  <si>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</si>
  <si>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</si>
  <si>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</si>
  <si>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</si>
  <si>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</si>
  <si>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</si>
  <si>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</si>
  <si>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</si>
  <si>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</si>
  <si>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</si>
  <si>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</si>
  <si>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</si>
  <si>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</si>
  <si>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</si>
  <si>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</si>
  <si>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</si>
  <si>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</si>
  <si>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</si>
  <si>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</si>
  <si>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</si>
  <si>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</si>
  <si>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</si>
  <si>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</si>
  <si>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</si>
  <si>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</si>
  <si>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</si>
  <si>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</si>
  <si>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</si>
  <si>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</si>
  <si>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</si>
  <si>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</si>
  <si>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</si>
  <si>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</si>
  <si>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</si>
  <si>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</si>
  <si>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</si>
  <si>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</si>
  <si>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</si>
  <si>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</si>
  <si>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</si>
  <si>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</si>
  <si>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</si>
  <si>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</si>
  <si>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</si>
  <si>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</si>
  <si>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</si>
  <si>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</si>
  <si>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</si>
  <si>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</si>
  <si>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</si>
  <si>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</si>
  <si>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</si>
  <si>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</si>
  <si>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</si>
  <si>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</si>
  <si>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</si>
  <si>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</si>
  <si>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</si>
  <si>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</si>
  <si>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</si>
  <si>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</si>
  <si>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</si>
  <si>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</si>
  <si>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</si>
  <si>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</si>
  <si>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</si>
  <si>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</si>
  <si>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</si>
  <si>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</si>
  <si>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</si>
  <si>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</si>
  <si>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</si>
  <si>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</si>
  <si>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</si>
  <si>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</si>
  <si>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</si>
  <si>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</si>
  <si>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</si>
  <si>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</si>
  <si>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</si>
  <si>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</si>
  <si>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</si>
  <si>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</si>
  <si>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</si>
  <si>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</si>
  <si>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</si>
  <si>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</si>
  <si>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</si>
  <si>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</si>
  <si>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</si>
  <si>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</si>
  <si>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</si>
  <si>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</si>
  <si>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</si>
  <si>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</si>
  <si>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</si>
  <si>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</si>
  <si>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</si>
  <si>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</si>
  <si>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</si>
  <si>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</si>
  <si>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</si>
  <si>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</si>
  <si>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</si>
  <si>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</si>
  <si>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</si>
  <si>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</si>
  <si>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</si>
  <si>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</si>
  <si>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</si>
  <si>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</si>
  <si>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</si>
  <si>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</si>
  <si>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</si>
  <si>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</si>
  <si>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</si>
  <si>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</si>
  <si>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</si>
  <si>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</si>
  <si>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</si>
  <si>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</si>
  <si>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</si>
  <si>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</si>
  <si>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</si>
  <si>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</si>
  <si>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</si>
  <si>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</si>
  <si>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</si>
  <si>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</si>
  <si>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</si>
  <si>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</si>
  <si>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</si>
  <si>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</si>
  <si>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</si>
  <si>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</si>
  <si>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</si>
  <si>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</si>
  <si>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</si>
  <si>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</si>
  <si>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</si>
  <si>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</si>
  <si>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</si>
  <si>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</si>
  <si>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</si>
  <si>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</si>
  <si>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</si>
  <si>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</si>
  <si>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</si>
  <si>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</si>
  <si>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</si>
  <si>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</si>
  <si>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</si>
  <si>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</si>
  <si>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</si>
  <si>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</si>
  <si>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</si>
  <si>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</si>
  <si>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</si>
  <si>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</si>
  <si>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</si>
  <si>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</si>
  <si>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</si>
  <si>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</si>
  <si>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</si>
  <si>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</si>
  <si>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</si>
  <si>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</si>
  <si>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</si>
  <si>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</si>
  <si>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</si>
  <si>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</si>
  <si>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</si>
  <si>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</si>
  <si>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</si>
  <si>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</si>
  <si>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</si>
  <si>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</si>
  <si>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</si>
  <si>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</si>
  <si>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</si>
  <si>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</si>
  <si>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</si>
  <si>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</si>
  <si>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</si>
  <si>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</si>
  <si>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</si>
  <si>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</si>
  <si>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</si>
  <si>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</si>
  <si>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</si>
  <si>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</si>
  <si>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</si>
  <si>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</si>
  <si>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</si>
  <si>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</si>
  <si>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</si>
  <si>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</si>
  <si>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</si>
  <si>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</si>
  <si>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</si>
  <si>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</si>
  <si>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</si>
  <si>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</si>
  <si>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</si>
  <si>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</si>
  <si>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</si>
  <si>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</si>
  <si>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</si>
  <si>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</si>
  <si>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</si>
  <si>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</si>
  <si>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</si>
  <si>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</si>
  <si>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</si>
  <si>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</si>
  <si>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</si>
  <si>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</si>
  <si>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</si>
  <si>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</si>
  <si>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</si>
  <si>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</si>
  <si>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</si>
  <si>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</si>
  <si>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</si>
  <si>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</si>
  <si>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</si>
  <si>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</si>
  <si>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</si>
  <si>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</si>
  <si>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</si>
  <si>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</si>
  <si>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</si>
  <si>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</si>
  <si>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</si>
  <si>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</si>
  <si>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</si>
  <si>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</si>
  <si>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</si>
  <si>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</si>
  <si>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</si>
  <si>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</si>
  <si>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</si>
  <si>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</si>
  <si>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</si>
  <si>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</si>
  <si>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</si>
  <si>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</si>
  <si>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</si>
  <si>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</si>
  <si>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</si>
  <si>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</si>
  <si>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</si>
  <si>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</si>
  <si>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</si>
  <si>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</si>
  <si>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</si>
  <si>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</si>
  <si>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</si>
  <si>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</si>
  <si>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</si>
  <si>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</si>
  <si>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</si>
  <si>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</si>
  <si>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</si>
  <si>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</si>
  <si>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</si>
  <si>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</si>
  <si>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</si>
  <si>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</si>
  <si>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</si>
  <si>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</si>
  <si>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</si>
  <si>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</si>
  <si>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</si>
  <si>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</si>
  <si>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</si>
  <si>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</si>
  <si>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</si>
  <si>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</si>
  <si>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</si>
  <si>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</si>
  <si>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</si>
  <si>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</si>
  <si>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</si>
  <si>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</si>
  <si>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</si>
  <si>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</si>
  <si>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</si>
  <si>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</si>
  <si>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</si>
  <si>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</si>
  <si>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</si>
  <si>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</si>
  <si>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</si>
  <si>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</si>
  <si>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</si>
  <si>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</si>
  <si>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</si>
  <si>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</si>
  <si>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</si>
  <si>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</si>
  <si>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</si>
  <si>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</si>
  <si>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</si>
  <si>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</si>
  <si>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</si>
  <si>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</si>
  <si>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</si>
  <si>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</si>
  <si>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</si>
  <si>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</si>
  <si>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</si>
  <si>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</si>
  <si>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</si>
  <si>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</si>
  <si>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</si>
  <si>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</si>
  <si>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</si>
  <si>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</si>
  <si>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</si>
  <si>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</si>
  <si>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</si>
  <si>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</si>
  <si>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</si>
  <si>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</si>
  <si>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</si>
  <si>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</si>
  <si>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</si>
  <si>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</si>
  <si>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</si>
  <si>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</si>
  <si>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</si>
  <si>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</si>
  <si>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</si>
  <si>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</si>
  <si>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</si>
  <si>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</si>
  <si>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</si>
  <si>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</si>
  <si>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</si>
  <si>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</si>
  <si>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</si>
  <si>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</si>
  <si>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</si>
  <si>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</si>
  <si>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</si>
  <si>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</si>
  <si>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</si>
  <si>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</si>
  <si>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</si>
  <si>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</si>
  <si>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</si>
  <si>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</si>
  <si>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</si>
  <si>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</si>
  <si>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</si>
  <si>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</si>
  <si>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</si>
  <si>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</si>
  <si>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</si>
  <si>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</si>
  <si>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</si>
  <si>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</si>
  <si>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</si>
  <si>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</si>
  <si>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</si>
  <si>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</si>
  <si>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</si>
  <si>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</si>
  <si>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</si>
  <si>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</si>
  <si>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</si>
  <si>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</si>
  <si>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</si>
  <si>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</si>
  <si>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</si>
  <si>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</si>
  <si>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</si>
  <si>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</si>
  <si>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</si>
  <si>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</si>
  <si>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</si>
  <si>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</si>
  <si>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</si>
  <si>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</si>
  <si>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</si>
  <si>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</si>
  <si>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</si>
  <si>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</si>
  <si>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</si>
  <si>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</si>
  <si>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</si>
  <si>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</si>
  <si>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</si>
  <si>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</si>
  <si>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</si>
  <si>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</si>
  <si>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</si>
  <si>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</si>
  <si>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</si>
  <si>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</si>
  <si>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</si>
  <si>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</si>
  <si>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</si>
  <si>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</si>
  <si>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</si>
  <si>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</si>
  <si>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</si>
  <si>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</si>
  <si>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</si>
  <si>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</si>
  <si>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</si>
  <si>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</si>
  <si>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</si>
  <si>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</si>
  <si>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</si>
  <si>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</si>
  <si>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</si>
  <si>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</si>
  <si>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</si>
  <si>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</si>
  <si>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</si>
  <si>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</si>
  <si>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</si>
  <si>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</si>
  <si>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</si>
  <si>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</si>
  <si>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</si>
  <si>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</si>
  <si>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</si>
  <si>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</si>
  <si>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</si>
  <si>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</si>
  <si>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</si>
  <si>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</si>
  <si>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</si>
  <si>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</si>
  <si>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</si>
  <si>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</si>
  <si>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</si>
  <si>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</si>
  <si>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</si>
  <si>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</si>
  <si>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</si>
  <si>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</si>
  <si>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</si>
  <si>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</si>
  <si>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</si>
  <si>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</si>
  <si>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</si>
  <si>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</si>
  <si>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</si>
  <si>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</si>
  <si>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</si>
  <si>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</si>
  <si>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</si>
  <si>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</si>
  <si>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</si>
  <si>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</si>
  <si>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</si>
  <si>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</si>
  <si>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</si>
  <si>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</si>
  <si>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</si>
  <si>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</si>
  <si>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</si>
  <si>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</si>
  <si>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</si>
  <si>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</si>
  <si>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</si>
  <si>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</si>
  <si>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</si>
  <si>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</si>
  <si>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</si>
  <si>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</si>
  <si>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</si>
  <si>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</si>
  <si>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</si>
  <si>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</si>
  <si>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</si>
  <si>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</si>
  <si>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</si>
  <si>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</si>
  <si>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</si>
  <si>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</si>
  <si>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</si>
  <si>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</si>
  <si>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</si>
  <si>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</si>
  <si>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</si>
  <si>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</si>
  <si>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</si>
  <si>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</si>
  <si>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</si>
  <si>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</si>
  <si>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</si>
  <si>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</si>
  <si>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</si>
  <si>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</si>
  <si>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</si>
  <si>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</si>
  <si>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</si>
  <si>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</si>
  <si>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</si>
  <si>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</si>
  <si>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</si>
  <si>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</si>
  <si>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</si>
  <si>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</si>
  <si>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</si>
  <si>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</si>
  <si>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</si>
  <si>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</si>
  <si>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</si>
  <si>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</si>
  <si>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</si>
  <si>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</si>
  <si>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</si>
  <si>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</si>
  <si>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</si>
  <si>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</si>
  <si>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</si>
  <si>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</si>
  <si>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</si>
  <si>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</si>
  <si>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</si>
  <si>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</si>
  <si>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</si>
  <si>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</si>
  <si>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</si>
  <si>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</si>
  <si>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</si>
  <si>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</si>
  <si>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</si>
  <si>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</si>
  <si>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</si>
  <si>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</si>
  <si>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</si>
  <si>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</si>
  <si>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</si>
  <si>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</si>
  <si>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</si>
  <si>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</si>
  <si>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</si>
  <si>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</si>
  <si>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</si>
  <si>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</si>
  <si>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</si>
  <si>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</si>
  <si>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</si>
  <si>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</si>
  <si>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</si>
  <si>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</si>
  <si>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</si>
  <si>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</si>
  <si>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</si>
  <si>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</si>
  <si>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</si>
  <si>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</si>
  <si>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</si>
  <si>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</si>
  <si>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</si>
  <si>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</si>
  <si>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</si>
  <si>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</si>
  <si>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</si>
  <si>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</si>
  <si>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</si>
  <si>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</si>
  <si>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</si>
  <si>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</si>
  <si>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</si>
  <si>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</si>
  <si>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</si>
  <si>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</si>
  <si>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</si>
  <si>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</si>
  <si>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</si>
  <si>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</si>
  <si>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</si>
  <si>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</si>
  <si>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</si>
  <si>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</si>
  <si>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</si>
  <si>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</si>
  <si>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</si>
  <si>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</si>
  <si>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</si>
  <si>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</si>
  <si>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</si>
  <si>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</si>
  <si>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</si>
  <si>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</si>
  <si>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</si>
  <si>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</si>
  <si>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</si>
  <si>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</si>
  <si>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</si>
  <si>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</si>
  <si>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</si>
  <si>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</si>
  <si>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</si>
  <si>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</si>
  <si>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</si>
  <si>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</si>
  <si>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</si>
  <si>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</si>
  <si>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</si>
  <si>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</si>
  <si>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</si>
  <si>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</si>
  <si>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</si>
  <si>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</si>
  <si>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</si>
  <si>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</si>
  <si>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</si>
  <si>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</si>
  <si>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</si>
  <si>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</si>
  <si>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</si>
  <si>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</si>
  <si>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</si>
  <si>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</si>
  <si>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</si>
  <si>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</si>
  <si>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</si>
  <si>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</si>
  <si>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</si>
  <si>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</si>
  <si>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</si>
  <si>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</si>
  <si>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</si>
  <si>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</si>
  <si>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</si>
  <si>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</si>
  <si>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</si>
  <si>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</si>
  <si>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</si>
  <si>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</si>
  <si>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</si>
  <si>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</si>
  <si>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</si>
  <si>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</si>
  <si>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</si>
  <si>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</si>
  <si>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</si>
  <si>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</si>
  <si>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</si>
  <si>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</si>
  <si>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</si>
  <si>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</si>
  <si>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</si>
  <si>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</si>
  <si>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</si>
  <si>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</si>
  <si>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</si>
  <si>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</si>
  <si>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</si>
  <si>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</si>
  <si>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</si>
  <si>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</si>
  <si>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</si>
  <si>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</si>
  <si>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</si>
  <si>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</si>
  <si>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</si>
  <si>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</si>
  <si>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</si>
  <si>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</si>
  <si>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</si>
  <si>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</si>
  <si>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</si>
  <si>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</si>
  <si>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</si>
  <si>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</si>
  <si>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</si>
  <si>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</si>
  <si>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</si>
  <si>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</si>
  <si>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</si>
  <si>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</si>
  <si>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</si>
  <si>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</si>
  <si>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</si>
  <si>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</si>
  <si>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</si>
  <si>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</si>
  <si>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</si>
  <si>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</si>
  <si>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</si>
  <si>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</si>
  <si>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</si>
  <si>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</si>
  <si>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</si>
  <si>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</si>
  <si>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</si>
  <si>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</si>
  <si>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</si>
  <si>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</si>
  <si>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</si>
  <si>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</si>
  <si>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</si>
  <si>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</si>
  <si>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</si>
  <si>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</si>
  <si>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</si>
  <si>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</si>
  <si>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</si>
  <si>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</si>
  <si>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</si>
  <si>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</si>
  <si>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</si>
  <si>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</si>
  <si>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</si>
  <si>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</si>
  <si>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</si>
  <si>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</si>
  <si>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</si>
  <si>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</si>
  <si>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</si>
  <si>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</si>
  <si>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</si>
  <si>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</si>
  <si>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</si>
  <si>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</si>
  <si>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</si>
  <si>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</si>
  <si>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</si>
  <si>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</si>
  <si>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</si>
  <si>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</si>
  <si>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</si>
  <si>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</si>
  <si>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</si>
  <si>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</si>
  <si>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</si>
  <si>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</si>
  <si>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</si>
  <si>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</si>
  <si>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</si>
  <si>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</si>
  <si>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</si>
  <si>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</si>
  <si>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</si>
  <si>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</si>
  <si>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</si>
  <si>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</si>
  <si>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</si>
  <si>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</si>
  <si>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</si>
  <si>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</si>
  <si>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</si>
  <si>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</si>
  <si>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</si>
  <si>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</si>
  <si>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</si>
  <si>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</si>
  <si>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</si>
  <si>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</si>
  <si>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</si>
  <si>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</si>
  <si>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</si>
  <si>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</si>
  <si>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</si>
  <si>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</si>
  <si>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</si>
  <si>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</si>
  <si>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</si>
  <si>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</si>
  <si>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</si>
  <si>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</si>
  <si>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</si>
  <si>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</si>
  <si>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</si>
  <si>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</si>
  <si>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</si>
  <si>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</si>
  <si>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</si>
  <si>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</si>
  <si>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</si>
  <si>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</si>
  <si>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</si>
  <si>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</si>
  <si>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</si>
  <si>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</si>
  <si>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</si>
  <si>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</si>
  <si>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</si>
  <si>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</si>
  <si>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</si>
  <si>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</si>
  <si>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</si>
  <si>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</si>
  <si>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</si>
  <si>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</si>
  <si>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</si>
  <si>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</si>
  <si>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</si>
  <si>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</si>
  <si>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</si>
  <si>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</si>
  <si>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</si>
  <si>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</si>
  <si>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</si>
  <si>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</si>
  <si>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</si>
  <si>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</si>
  <si>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</si>
  <si>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</si>
  <si>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</si>
  <si>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</si>
  <si>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</si>
  <si>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</si>
  <si>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</si>
  <si>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</si>
  <si>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</si>
  <si>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</si>
  <si>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</si>
  <si>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</si>
  <si>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</si>
  <si>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</si>
  <si>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</si>
  <si>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</si>
  <si>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</si>
  <si>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</si>
  <si>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</si>
  <si>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</si>
  <si>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</si>
  <si>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</si>
  <si>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</si>
  <si>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</si>
  <si>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</si>
  <si>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</si>
  <si>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</si>
  <si>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</si>
  <si>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</si>
  <si>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</si>
  <si>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</si>
  <si>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</si>
  <si>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</si>
  <si>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</si>
  <si>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</si>
  <si>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</si>
  <si>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</si>
  <si>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</si>
  <si>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</si>
  <si>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</si>
  <si>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</si>
  <si>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</si>
  <si>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</si>
  <si>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</si>
  <si>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</si>
  <si>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</si>
  <si>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</si>
  <si>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</si>
  <si>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</si>
  <si>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</si>
  <si>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</si>
  <si>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</si>
  <si>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</si>
  <si>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</si>
  <si>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</si>
  <si>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</si>
  <si>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</si>
  <si>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</si>
  <si>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</si>
  <si>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</si>
  <si>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</si>
  <si>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</si>
  <si>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</si>
  <si>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</si>
  <si>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</si>
  <si>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</si>
  <si>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</si>
  <si>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</si>
  <si>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</si>
  <si>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</si>
  <si>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</si>
  <si>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</si>
  <si>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</si>
  <si>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</si>
  <si>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</si>
  <si>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</si>
  <si>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</si>
  <si>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</si>
  <si>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</si>
  <si>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</si>
  <si>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</si>
  <si>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</si>
  <si>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</si>
  <si>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</si>
  <si>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</si>
  <si>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</si>
  <si>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</si>
  <si>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</si>
  <si>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</si>
  <si>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</si>
  <si>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</si>
  <si>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</si>
  <si>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</si>
  <si>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</si>
  <si>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</si>
  <si>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</si>
  <si>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</si>
  <si>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</si>
  <si>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</si>
  <si>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</si>
  <si>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</si>
  <si>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</si>
  <si>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</si>
  <si>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</si>
  <si>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</si>
  <si>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</si>
  <si>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</si>
  <si>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</si>
  <si>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</si>
  <si>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</si>
  <si>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</si>
  <si>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</si>
  <si>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</si>
  <si>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</si>
  <si>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</si>
  <si>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</si>
  <si>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</si>
  <si>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</si>
  <si>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</si>
  <si>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</si>
  <si>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</si>
  <si>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</si>
  <si>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</si>
  <si>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</si>
  <si>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</si>
  <si>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</si>
  <si>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</si>
  <si>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</si>
  <si>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</si>
  <si>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</si>
  <si>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</si>
  <si>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</si>
  <si>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</si>
  <si>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</si>
  <si>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</si>
  <si>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</si>
  <si>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</si>
  <si>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</si>
  <si>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</si>
  <si>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</si>
  <si>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</si>
  <si>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</si>
  <si>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</si>
  <si>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</si>
  <si>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</si>
  <si>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</si>
  <si>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</si>
  <si>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</si>
  <si>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</si>
  <si>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</si>
  <si>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</si>
  <si>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</si>
  <si>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</si>
  <si>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</si>
  <si>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</si>
  <si>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</si>
  <si>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</si>
  <si>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</si>
  <si>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</si>
  <si>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</si>
  <si>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</si>
  <si>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</si>
  <si>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</si>
  <si>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</si>
  <si>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</si>
  <si>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</si>
  <si>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</si>
  <si>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</si>
  <si>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</si>
  <si>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</si>
  <si>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</si>
  <si>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</si>
  <si>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</si>
  <si>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</si>
  <si>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</si>
  <si>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</si>
  <si>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</si>
  <si>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</si>
  <si>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</si>
  <si>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</si>
  <si>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</si>
  <si>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</si>
  <si>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</si>
  <si>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</si>
  <si>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</si>
  <si>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</si>
  <si>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</si>
  <si>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</si>
  <si>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</si>
  <si>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</si>
  <si>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</si>
  <si>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</si>
  <si>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</si>
  <si>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</si>
  <si>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</si>
  <si>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</si>
  <si>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</si>
  <si>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</si>
  <si>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</si>
  <si>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</si>
  <si>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</si>
  <si>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</si>
  <si>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</si>
  <si>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</si>
  <si>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</si>
  <si>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</si>
  <si>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</si>
  <si>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</si>
  <si>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</si>
  <si>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</si>
  <si>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</si>
  <si>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</si>
  <si>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</si>
  <si>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</si>
  <si>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</si>
  <si>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</si>
  <si>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</si>
  <si>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</si>
  <si>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</si>
  <si>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</si>
  <si>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</si>
  <si>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</si>
  <si>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</si>
  <si>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</si>
  <si>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</si>
  <si>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</si>
  <si>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</si>
  <si>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</si>
  <si>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</si>
  <si>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</si>
  <si>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</si>
  <si>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</si>
  <si>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</si>
  <si>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</si>
  <si>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</si>
  <si>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</si>
  <si>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</si>
  <si>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</si>
  <si>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</si>
  <si>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</si>
  <si>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</si>
  <si>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</si>
  <si>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</si>
  <si>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</si>
  <si>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</si>
  <si>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</si>
  <si>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</si>
  <si>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</si>
  <si>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</si>
  <si>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</si>
  <si>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</si>
  <si>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</si>
  <si>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</si>
  <si>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</si>
  <si>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</si>
  <si>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</si>
  <si>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</si>
  <si>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</si>
  <si>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</si>
  <si>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</si>
  <si>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</si>
  <si>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</si>
  <si>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</si>
  <si>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</si>
  <si>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</si>
  <si>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</si>
  <si>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</si>
  <si>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</si>
  <si>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</si>
  <si>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</si>
  <si>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</si>
  <si>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</si>
  <si>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</si>
  <si>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</si>
  <si>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</si>
  <si>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</si>
  <si>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</si>
  <si>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</si>
  <si>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</si>
  <si>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</si>
  <si>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</si>
  <si>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</si>
  <si>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</si>
  <si>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</si>
  <si>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</si>
  <si>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</si>
  <si>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</si>
  <si>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</si>
  <si>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</si>
  <si>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</si>
  <si>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</si>
  <si>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</si>
  <si>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</si>
  <si>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</si>
  <si>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</si>
  <si>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</si>
  <si>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</si>
  <si>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</si>
  <si>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</si>
  <si>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</si>
  <si>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</si>
  <si>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</si>
  <si>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</si>
  <si>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</si>
  <si>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</si>
  <si>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</si>
  <si>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</si>
  <si>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</si>
  <si>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</si>
  <si>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</si>
  <si>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</si>
  <si>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</si>
  <si>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</si>
  <si>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</si>
  <si>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</si>
  <si>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</si>
  <si>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</si>
  <si>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</si>
  <si>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</si>
  <si>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</si>
  <si>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</si>
  <si>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</si>
  <si>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</si>
  <si>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</si>
  <si>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</si>
  <si>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</si>
  <si>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</si>
  <si>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</si>
  <si>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</si>
  <si>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</si>
  <si>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</si>
  <si>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</si>
  <si>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</si>
  <si>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</si>
  <si>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</si>
  <si>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</si>
  <si>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</si>
  <si>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</si>
  <si>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</si>
  <si>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</si>
  <si>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</si>
  <si>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</si>
  <si>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</si>
  <si>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</si>
  <si>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</si>
  <si>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</si>
  <si>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</si>
  <si>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</si>
  <si>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</si>
  <si>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</si>
  <si>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</si>
  <si>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</si>
  <si>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</si>
  <si>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</si>
  <si>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</si>
  <si>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</si>
  <si>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</si>
  <si>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</si>
  <si>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</si>
  <si>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</si>
  <si>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</si>
  <si>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</si>
  <si>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</si>
  <si>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</si>
  <si>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</si>
  <si>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</si>
  <si>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</si>
  <si>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</si>
  <si>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</si>
  <si>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</si>
  <si>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</si>
  <si>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</si>
  <si>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</si>
  <si>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</si>
  <si>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</si>
  <si>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</si>
  <si>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</si>
  <si>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</si>
  <si>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</si>
  <si>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</si>
  <si>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</si>
  <si>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</si>
  <si>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</si>
  <si>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</si>
  <si>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</si>
  <si>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</si>
  <si>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</si>
  <si>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</si>
  <si>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</si>
  <si>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</si>
  <si>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</si>
  <si>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</si>
  <si>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</si>
  <si>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</si>
  <si>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</si>
  <si>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</si>
  <si>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</si>
  <si>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</si>
  <si>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</si>
  <si>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</si>
  <si>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</si>
  <si>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</si>
  <si>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</si>
  <si>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</si>
  <si>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</si>
  <si>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</si>
  <si>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</si>
  <si>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</si>
  <si>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</si>
  <si>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</si>
  <si>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</si>
  <si>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</si>
  <si>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</si>
  <si>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</si>
  <si>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</si>
  <si>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</si>
  <si>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</si>
  <si>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</si>
  <si>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</si>
  <si>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</si>
  <si>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</si>
  <si>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</si>
  <si>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</si>
  <si>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</si>
  <si>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</si>
  <si>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</si>
  <si>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</si>
  <si>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</si>
  <si>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</si>
  <si>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</si>
  <si>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</si>
  <si>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</si>
  <si>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</si>
  <si>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</si>
  <si>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</si>
  <si>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</si>
  <si>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</si>
  <si>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</si>
  <si>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</si>
  <si>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</si>
  <si>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</si>
  <si>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</si>
  <si>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</si>
  <si>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</si>
  <si>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</si>
  <si>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</si>
  <si>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</si>
  <si>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</si>
  <si>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</si>
  <si>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</si>
  <si>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</si>
  <si>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</si>
  <si>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</si>
  <si>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</si>
  <si>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</si>
  <si>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</si>
  <si>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</si>
  <si>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</si>
  <si>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</si>
  <si>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</si>
  <si>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</si>
  <si>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</si>
  <si>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</si>
  <si>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</si>
  <si>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</si>
  <si>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</si>
  <si>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</si>
  <si>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</si>
  <si>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</si>
  <si>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</si>
  <si>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</si>
  <si>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</si>
  <si>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</si>
  <si>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</si>
  <si>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</si>
  <si>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</si>
  <si>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</si>
  <si>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</si>
  <si>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</si>
  <si>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</si>
  <si>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</si>
  <si>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</si>
  <si>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</si>
  <si>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</si>
  <si>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</si>
  <si>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</si>
  <si>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</si>
  <si>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</si>
  <si>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</si>
  <si>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</si>
  <si>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</si>
  <si>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</si>
  <si>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</si>
  <si>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</si>
  <si>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</si>
  <si>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</si>
  <si>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</si>
  <si>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</si>
  <si>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</si>
  <si>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</si>
  <si>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</si>
  <si>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</si>
  <si>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</si>
  <si>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</si>
  <si>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</si>
  <si>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</si>
  <si>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</si>
  <si>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</si>
  <si>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</si>
  <si>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</si>
  <si>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</si>
  <si>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</si>
  <si>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</si>
  <si>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</si>
  <si>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</si>
  <si>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</si>
  <si>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</si>
  <si>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</si>
  <si>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</si>
  <si>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</si>
  <si>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</si>
  <si>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</si>
  <si>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</si>
  <si>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</si>
  <si>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</si>
  <si>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</si>
  <si>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</si>
  <si>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</si>
  <si>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</si>
  <si>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</si>
  <si>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</si>
  <si>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</si>
  <si>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</si>
  <si>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</si>
  <si>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</si>
  <si>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</si>
  <si>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</si>
  <si>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</si>
  <si>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</si>
  <si>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</si>
  <si>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</si>
  <si>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</si>
  <si>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</si>
  <si>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</si>
  <si>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</si>
  <si>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</si>
  <si>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</si>
  <si>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</si>
  <si>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</si>
  <si>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</si>
  <si>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</si>
  <si>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</si>
  <si>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</si>
  <si>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</si>
  <si>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</si>
  <si>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</si>
  <si>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</si>
  <si>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</si>
  <si>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</si>
  <si>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</si>
  <si>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</si>
  <si>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</si>
  <si>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</si>
  <si>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</si>
  <si>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</si>
  <si>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</si>
  <si>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</si>
  <si>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</si>
  <si>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</si>
  <si>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</si>
  <si>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</si>
  <si>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</si>
  <si>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</si>
  <si>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</si>
  <si>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</si>
  <si>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</si>
  <si>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</si>
  <si>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</si>
  <si>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</si>
  <si>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</si>
  <si>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</si>
  <si>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</si>
  <si>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</si>
  <si>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</si>
  <si>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</si>
  <si>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</si>
  <si>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</si>
  <si>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</si>
  <si>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</si>
  <si>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</si>
  <si>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</si>
  <si>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</si>
  <si>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</si>
  <si>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</si>
  <si>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</si>
  <si>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</si>
  <si>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</si>
  <si>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</si>
  <si>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</si>
  <si>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</si>
  <si>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</si>
  <si>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</si>
  <si>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</si>
  <si>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</si>
  <si>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</si>
  <si>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</si>
  <si>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</si>
  <si>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</si>
  <si>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</si>
  <si>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</si>
  <si>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</si>
  <si>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</si>
  <si>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</si>
  <si>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</si>
  <si>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</si>
  <si>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</si>
  <si>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</si>
  <si>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</si>
  <si>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</si>
  <si>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</si>
  <si>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</si>
  <si>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</si>
  <si>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</si>
  <si>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</si>
  <si>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</si>
  <si>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</si>
  <si>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</si>
  <si>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</si>
  <si>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</si>
  <si>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</si>
  <si>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</si>
  <si>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</si>
  <si>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</si>
  <si>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</si>
  <si>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</si>
  <si>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</si>
  <si>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</si>
  <si>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</si>
  <si>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</si>
  <si>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</si>
  <si>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</si>
  <si>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</si>
  <si>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</si>
  <si>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</si>
  <si>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</si>
  <si>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</si>
  <si>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</si>
  <si>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</si>
  <si>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</si>
  <si>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</si>
  <si>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</si>
  <si>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</si>
  <si>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</si>
  <si>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</si>
  <si>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</si>
  <si>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</si>
  <si>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</si>
  <si>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</si>
  <si>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</si>
  <si>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</si>
  <si>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</si>
  <si>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</si>
  <si>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</si>
  <si>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</si>
  <si>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</si>
  <si>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</si>
  <si>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</si>
  <si>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</si>
  <si>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</si>
  <si>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</si>
  <si>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</si>
  <si>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</si>
  <si>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</si>
  <si>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</si>
  <si>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</si>
  <si>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</si>
  <si>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</si>
  <si>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</si>
  <si>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</si>
  <si>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</si>
  <si>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</si>
  <si>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</si>
  <si>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</si>
  <si>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</si>
  <si>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</si>
  <si>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</si>
  <si>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</si>
  <si>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</si>
  <si>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</si>
  <si>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</si>
  <si>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</si>
  <si>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</si>
  <si>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</si>
  <si>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</si>
  <si>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</si>
  <si>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</si>
  <si>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</si>
  <si>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</si>
  <si>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</si>
  <si>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</si>
  <si>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</si>
  <si>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</si>
  <si>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</si>
  <si>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</si>
  <si>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</si>
  <si>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</si>
  <si>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</si>
  <si>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</si>
  <si>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</si>
  <si>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</si>
  <si>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</si>
  <si>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</si>
  <si>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</si>
  <si>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</si>
  <si>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</si>
  <si>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</si>
  <si>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</si>
  <si>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</si>
  <si>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</si>
  <si>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</si>
  <si>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</si>
  <si>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</si>
  <si>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</si>
  <si>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</si>
  <si>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</si>
  <si>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</si>
  <si>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</si>
  <si>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</si>
  <si>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</si>
  <si>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</si>
  <si>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</si>
  <si>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</si>
  <si>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</si>
  <si>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</si>
  <si>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</si>
  <si>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</si>
  <si>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</si>
  <si>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</si>
  <si>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</si>
  <si>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</si>
  <si>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</si>
  <si>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</si>
  <si>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</si>
  <si>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</si>
  <si>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</si>
  <si>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</si>
  <si>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</si>
  <si>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</si>
  <si>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</si>
  <si>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</si>
  <si>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</si>
  <si>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</si>
  <si>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</si>
  <si>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</si>
  <si>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</si>
  <si>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</si>
  <si>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</si>
  <si>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</si>
  <si>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</si>
  <si>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</si>
  <si>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</si>
  <si>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</si>
  <si>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</si>
  <si>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</si>
  <si>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</si>
  <si>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</si>
  <si>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</si>
  <si>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</si>
  <si>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</si>
  <si>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</si>
  <si>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</si>
  <si>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</si>
  <si>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</si>
  <si>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</si>
  <si>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</si>
  <si>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</si>
  <si>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</si>
  <si>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</si>
  <si>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</si>
  <si>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</si>
  <si>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</si>
  <si>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</si>
  <si>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</si>
  <si>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</si>
  <si>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</si>
  <si>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</si>
  <si>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</si>
  <si>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</si>
  <si>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</si>
  <si>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</si>
  <si>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</si>
  <si>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</si>
  <si>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</si>
  <si>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</si>
  <si>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</si>
  <si>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</si>
  <si>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</si>
  <si>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</si>
  <si>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</si>
  <si>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</si>
  <si>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</si>
  <si>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</si>
  <si>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</si>
  <si>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</si>
  <si>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</si>
  <si>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</si>
  <si>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</si>
  <si>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</si>
  <si>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</si>
  <si>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</si>
  <si>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</si>
  <si>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</si>
  <si>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</si>
  <si>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</si>
  <si>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</si>
  <si>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</si>
  <si>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</si>
  <si>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</si>
  <si>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</si>
  <si>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</si>
  <si>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</si>
  <si>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</si>
  <si>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</si>
  <si>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</si>
  <si>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</si>
  <si>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</si>
  <si>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</si>
  <si>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</si>
  <si>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</si>
  <si>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</si>
  <si>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</si>
  <si>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</si>
  <si>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</si>
  <si>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</si>
  <si>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</si>
  <si>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</si>
  <si>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</si>
  <si>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</si>
  <si>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</si>
  <si>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</si>
  <si>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</si>
  <si>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</si>
  <si>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</si>
  <si>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</si>
  <si>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</si>
  <si>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</si>
  <si>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</si>
  <si>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</si>
  <si>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</si>
  <si>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</si>
  <si>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</si>
  <si>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</si>
  <si>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</si>
  <si>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</si>
  <si>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</si>
  <si>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</si>
  <si>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</si>
  <si>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</si>
  <si>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</si>
  <si>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</si>
  <si>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</si>
  <si>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</si>
  <si>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</si>
  <si>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</si>
  <si>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</si>
  <si>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</si>
  <si>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</si>
  <si>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</si>
  <si>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</si>
  <si>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</si>
  <si>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</si>
  <si>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</si>
  <si>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</si>
  <si>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</si>
  <si>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</si>
  <si>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</si>
  <si>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</si>
  <si>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</si>
  <si>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</si>
  <si>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</si>
  <si>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</si>
  <si>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</si>
  <si>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</si>
  <si>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</si>
  <si>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</si>
  <si>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</si>
  <si>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</si>
  <si>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</si>
  <si>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</si>
  <si>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</si>
  <si>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</si>
  <si>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</si>
  <si>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</si>
  <si>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</si>
  <si>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</si>
  <si>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</si>
  <si>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</si>
  <si>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</si>
  <si>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</si>
  <si>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</si>
  <si>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</si>
  <si>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</si>
  <si>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</si>
  <si>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</si>
  <si>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</si>
  <si>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</si>
  <si>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</si>
  <si>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</si>
  <si>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</si>
  <si>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</si>
  <si>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</si>
  <si>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</si>
  <si>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</si>
  <si>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</si>
  <si>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</si>
  <si>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</si>
  <si>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</si>
  <si>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</si>
  <si>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</si>
  <si>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</si>
  <si>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</si>
  <si>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</si>
  <si>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</si>
  <si>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</si>
  <si>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</si>
  <si>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</si>
  <si>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</si>
  <si>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</si>
  <si>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</si>
  <si>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</si>
  <si>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</si>
  <si>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</si>
  <si>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</si>
  <si>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</si>
  <si>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</si>
  <si>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</si>
  <si>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</si>
  <si>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</si>
  <si>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</si>
  <si>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</si>
  <si>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</si>
  <si>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</si>
  <si>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</si>
  <si>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</si>
  <si>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</si>
  <si>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</si>
  <si>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</si>
  <si>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</si>
  <si>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</si>
  <si>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</si>
  <si>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</si>
  <si>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</si>
  <si>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</si>
  <si>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</si>
  <si>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</si>
  <si>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</si>
  <si>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</si>
  <si>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</si>
  <si>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</si>
  <si>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</si>
  <si>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</si>
  <si>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</si>
  <si>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</si>
  <si>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</si>
  <si>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</si>
  <si>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</si>
  <si>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</si>
  <si>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</si>
  <si>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</si>
  <si>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</si>
  <si>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</si>
  <si>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</si>
  <si>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</si>
  <si>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</si>
  <si>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</si>
  <si>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</si>
  <si>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</si>
  <si>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</si>
  <si>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</si>
  <si>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</si>
  <si>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</si>
  <si>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</si>
  <si>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</si>
  <si>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</si>
  <si>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</si>
  <si>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</si>
  <si>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</si>
  <si>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</si>
  <si>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</si>
  <si>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</si>
  <si>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</si>
  <si>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</si>
  <si>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</si>
  <si>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</si>
  <si>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</si>
  <si>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</si>
  <si>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</si>
  <si>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</si>
  <si>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</si>
  <si>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</si>
  <si>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</si>
  <si>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</si>
  <si>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</si>
  <si>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</si>
  <si>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</si>
  <si>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</si>
  <si>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</si>
  <si>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</si>
  <si>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</si>
  <si>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</si>
  <si>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</si>
  <si>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</si>
  <si>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</si>
  <si>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</si>
  <si>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</si>
  <si>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</si>
  <si>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</si>
  <si>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</si>
  <si>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</si>
  <si>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</si>
  <si>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</si>
  <si>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</si>
  <si>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</si>
  <si>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</si>
  <si>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</si>
  <si>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</si>
  <si>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</si>
  <si>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</si>
  <si>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</si>
  <si>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</si>
  <si>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</si>
  <si>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</si>
  <si>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</si>
  <si>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</si>
  <si>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</si>
  <si>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</si>
  <si>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</si>
  <si>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</si>
  <si>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</si>
  <si>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</si>
  <si>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</si>
  <si>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</si>
  <si>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</si>
  <si>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</si>
  <si>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</si>
  <si>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</si>
  <si>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</si>
  <si>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</si>
  <si>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</si>
  <si>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</si>
  <si>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</si>
  <si>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</si>
  <si>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</si>
  <si>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</si>
  <si>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</si>
  <si>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</si>
  <si>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</si>
  <si>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</si>
  <si>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</si>
  <si>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</si>
  <si>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</si>
  <si>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</si>
  <si>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</si>
  <si>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</si>
  <si>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</si>
  <si>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</si>
  <si>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</si>
  <si>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</si>
  <si>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</si>
  <si>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</si>
  <si>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</si>
  <si>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</si>
  <si>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</si>
  <si>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</si>
  <si>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</si>
  <si>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</si>
  <si>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</si>
  <si>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</si>
  <si>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</si>
  <si>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</si>
  <si>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</si>
  <si>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</si>
  <si>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</si>
  <si>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</si>
  <si>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</si>
  <si>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</si>
  <si>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</si>
  <si>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</si>
  <si>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</si>
  <si>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</si>
  <si>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</si>
  <si>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</si>
  <si>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</si>
  <si>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</si>
  <si>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</si>
  <si>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</si>
  <si>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</si>
  <si>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</si>
  <si>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</si>
  <si>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</si>
  <si>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</si>
  <si>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</si>
  <si>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</si>
  <si>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</si>
  <si>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</si>
  <si>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</si>
  <si>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</si>
  <si>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</si>
  <si>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</si>
  <si>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</si>
  <si>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</si>
  <si>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</si>
  <si>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</si>
  <si>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</si>
  <si>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</si>
  <si>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</si>
  <si>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</si>
  <si>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</si>
  <si>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</si>
  <si>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</si>
  <si>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</si>
  <si>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</si>
  <si>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</si>
  <si>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</si>
  <si>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</si>
  <si>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</si>
  <si>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</si>
  <si>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</si>
  <si>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</si>
  <si>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</si>
  <si>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</si>
  <si>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</si>
  <si>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</si>
  <si>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</si>
  <si>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</si>
  <si>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</si>
  <si>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</si>
  <si>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</si>
  <si>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</si>
  <si>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</si>
  <si>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</si>
  <si>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</si>
  <si>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</si>
  <si>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</si>
  <si>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</si>
  <si>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</si>
  <si>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</si>
  <si>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</si>
  <si>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</si>
  <si>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</si>
  <si>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</si>
  <si>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</si>
  <si>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</si>
  <si>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</si>
  <si>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</si>
  <si>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</si>
  <si>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</si>
  <si>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</si>
  <si>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</si>
  <si>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</si>
  <si>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</si>
  <si>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</si>
  <si>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</si>
  <si>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</si>
  <si>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</si>
  <si>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</si>
  <si>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</si>
  <si>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</si>
  <si>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</si>
  <si>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</si>
  <si>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</si>
  <si>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</si>
  <si>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</si>
  <si>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</si>
  <si>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</si>
  <si>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</si>
  <si>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</si>
  <si>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</si>
  <si>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</si>
  <si>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</si>
  <si>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</si>
  <si>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</si>
  <si>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</si>
  <si>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</si>
  <si>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</si>
  <si>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</si>
  <si>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</si>
  <si>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</si>
  <si>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</si>
  <si>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</si>
  <si>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</si>
  <si>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</si>
  <si>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</si>
  <si>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</si>
  <si>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</si>
  <si>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</si>
  <si>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</si>
  <si>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</si>
  <si>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</si>
  <si>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</si>
  <si>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</si>
  <si>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</si>
  <si>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</si>
  <si>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</si>
  <si>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</si>
  <si>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</si>
  <si>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</si>
  <si>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</si>
  <si>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</si>
  <si>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</si>
  <si>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</si>
  <si>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</si>
  <si>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</si>
  <si>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</si>
  <si>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</si>
  <si>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</si>
  <si>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</si>
  <si>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</si>
  <si>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</si>
  <si>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</si>
  <si>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</si>
  <si>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</si>
  <si>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</si>
  <si>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</si>
  <si>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</si>
  <si>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</si>
  <si>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</si>
  <si>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</si>
  <si>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</si>
  <si>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</si>
  <si>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</si>
  <si>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</si>
  <si>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</si>
  <si>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</si>
  <si>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</si>
  <si>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</si>
  <si>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</si>
  <si>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</si>
  <si>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</si>
  <si>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</si>
  <si>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</si>
  <si>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</si>
  <si>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</si>
  <si>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</si>
  <si>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</si>
  <si>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</si>
  <si>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</si>
  <si>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</si>
  <si>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</si>
  <si>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</si>
  <si>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</si>
  <si>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</si>
  <si>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</si>
  <si>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</si>
  <si>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</si>
  <si>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</si>
  <si>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</si>
  <si>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</si>
  <si>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</si>
  <si>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</si>
  <si>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</si>
  <si>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</si>
  <si>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</si>
  <si>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</si>
  <si>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</si>
  <si>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</si>
  <si>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</si>
  <si>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</si>
  <si>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</si>
  <si>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</si>
  <si>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</si>
  <si>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</si>
  <si>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</si>
  <si>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</si>
  <si>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</si>
  <si>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</si>
  <si>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</si>
  <si>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</si>
  <si>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</si>
  <si>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</si>
  <si>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</si>
  <si>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</si>
  <si>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</si>
  <si>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</si>
  <si>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</si>
  <si>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</si>
  <si>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</si>
  <si>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</si>
  <si>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</si>
  <si>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</si>
  <si>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</si>
  <si>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</si>
  <si>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</si>
  <si>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</si>
  <si>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</si>
  <si>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</si>
  <si>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</si>
  <si>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</si>
  <si>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</si>
  <si>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</si>
  <si>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</si>
  <si>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</si>
  <si>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</si>
  <si>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</si>
  <si>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</si>
  <si>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</si>
  <si>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</si>
  <si>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</si>
  <si>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</si>
  <si>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</si>
  <si>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</si>
  <si>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</si>
  <si>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</si>
  <si>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</si>
  <si>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</si>
  <si>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</si>
  <si>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</si>
  <si>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</si>
  <si>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</si>
  <si>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</si>
  <si>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</si>
  <si>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</si>
  <si>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</si>
  <si>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</si>
  <si>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</si>
  <si>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</si>
  <si>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</si>
  <si>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</si>
  <si>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</si>
  <si>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</si>
  <si>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</si>
  <si>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</si>
  <si>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</si>
  <si>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</si>
  <si>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</si>
  <si>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</si>
  <si>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</si>
  <si>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</si>
  <si>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</si>
  <si>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</si>
  <si>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</si>
  <si>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</si>
  <si>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</si>
  <si>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</si>
  <si>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</si>
  <si>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</si>
  <si>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</si>
  <si>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</si>
  <si>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</si>
  <si>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</si>
  <si>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</si>
  <si>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</si>
  <si>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</si>
  <si>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</si>
  <si>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</si>
  <si>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</si>
  <si>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</si>
  <si>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</si>
  <si>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</si>
  <si>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</si>
  <si>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</si>
  <si>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</si>
  <si>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</si>
  <si>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</si>
  <si>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</si>
  <si>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</si>
  <si>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</si>
  <si>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</si>
  <si>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</si>
  <si>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</si>
  <si>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</si>
  <si>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</si>
  <si>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</si>
  <si>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</si>
  <si>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</si>
  <si>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</si>
  <si>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</si>
  <si>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</si>
  <si>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</si>
  <si>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</si>
  <si>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</si>
  <si>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</si>
  <si>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</si>
  <si>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</si>
  <si>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</si>
  <si>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</si>
  <si>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</si>
  <si>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</si>
  <si>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</si>
  <si>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</si>
  <si>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</si>
  <si>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</si>
  <si>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</si>
  <si>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</si>
  <si>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</si>
  <si>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</si>
  <si>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</si>
  <si>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</si>
  <si>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</si>
  <si>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</si>
  <si>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</si>
  <si>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</si>
  <si>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</si>
  <si>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</si>
  <si>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</si>
  <si>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</si>
  <si>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</si>
  <si>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</si>
  <si>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</si>
  <si>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</si>
  <si>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</si>
  <si>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</si>
  <si>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</si>
  <si>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</si>
  <si>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</si>
  <si>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</si>
  <si>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</si>
  <si>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</si>
  <si>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</si>
  <si>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</si>
  <si>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</si>
  <si>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</si>
  <si>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</si>
  <si>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</si>
  <si>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</si>
  <si>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</si>
  <si>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</si>
  <si>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</si>
  <si>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</si>
  <si>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</si>
  <si>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</si>
  <si>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</si>
  <si>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</si>
  <si>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</si>
  <si>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</si>
  <si>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</si>
  <si>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</si>
  <si>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</si>
  <si>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</si>
  <si>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</si>
  <si>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</si>
  <si>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</si>
  <si>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</si>
  <si>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</si>
  <si>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</si>
  <si>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</si>
  <si>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</si>
  <si>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</si>
  <si>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</si>
  <si>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</si>
  <si>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</si>
  <si>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</si>
  <si>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</si>
  <si>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</si>
  <si>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</si>
  <si>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</si>
  <si>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</si>
  <si>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</si>
  <si>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</si>
  <si>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</si>
  <si>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</si>
  <si>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</si>
  <si>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</si>
  <si>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</si>
  <si>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</si>
  <si>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</si>
  <si>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</si>
  <si>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</si>
  <si>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</si>
  <si>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</si>
  <si>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</si>
  <si>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</si>
  <si>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</si>
  <si>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</si>
  <si>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</si>
  <si>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</si>
  <si>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</si>
  <si>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</si>
  <si>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</si>
  <si>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</si>
  <si>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</si>
  <si>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</si>
  <si>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</si>
  <si>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</si>
  <si>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</si>
  <si>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</si>
  <si>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</si>
  <si>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</si>
  <si>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</si>
  <si>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</si>
  <si>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</si>
  <si>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</si>
  <si>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</si>
  <si>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</si>
  <si>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</si>
  <si>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</si>
  <si>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</si>
  <si>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</si>
  <si>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</si>
  <si>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</si>
  <si>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</si>
  <si>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</si>
  <si>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</si>
  <si>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</si>
  <si>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</si>
  <si>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</si>
  <si>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</si>
  <si>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</si>
  <si>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</si>
  <si>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</si>
  <si>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</si>
  <si>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</si>
  <si>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</si>
  <si>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</si>
  <si>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</si>
  <si>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</si>
  <si>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</si>
  <si>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</si>
  <si>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</si>
  <si>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</si>
  <si>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</si>
  <si>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</si>
  <si>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</si>
  <si>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</si>
  <si>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</si>
  <si>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</si>
  <si>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</si>
  <si>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</si>
  <si>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</si>
  <si>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</si>
  <si>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</si>
  <si>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</si>
  <si>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</si>
  <si>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</si>
  <si>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</si>
  <si>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</si>
  <si>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</si>
  <si>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</si>
  <si>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</si>
  <si>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</si>
  <si>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</si>
  <si>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</si>
  <si>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</si>
  <si>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</si>
  <si>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</si>
  <si>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</si>
  <si>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</si>
  <si>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</si>
  <si>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</si>
  <si>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</si>
  <si>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</si>
  <si>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</si>
  <si>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</si>
  <si>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</si>
  <si>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</si>
  <si>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</si>
  <si>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</si>
  <si>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</si>
  <si>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</si>
  <si>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</si>
  <si>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</si>
  <si>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</si>
  <si>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</si>
  <si>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</si>
  <si>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</si>
  <si>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</si>
  <si>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</si>
  <si>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</si>
  <si>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</si>
  <si>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</si>
  <si>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</si>
  <si>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</si>
  <si>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</si>
  <si>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</si>
  <si>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</si>
  <si>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</si>
  <si>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</si>
  <si>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</si>
  <si>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</si>
  <si>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</si>
  <si>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</si>
  <si>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</si>
  <si>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</si>
  <si>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</si>
  <si>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</si>
  <si>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</si>
  <si>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</si>
  <si>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</si>
  <si>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</si>
  <si>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</si>
  <si>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</si>
  <si>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</si>
  <si>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</si>
  <si>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</si>
  <si>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</si>
  <si>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</si>
  <si>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</si>
  <si>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</si>
  <si>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</si>
  <si>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</si>
  <si>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</si>
  <si>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</si>
  <si>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</si>
  <si>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</si>
  <si>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</si>
  <si>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</si>
  <si>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</si>
  <si>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</si>
  <si>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</si>
  <si>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</si>
  <si>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</si>
  <si>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</si>
  <si>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</si>
  <si>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</si>
  <si>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</si>
  <si>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</si>
  <si>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</si>
  <si>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</si>
  <si>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</si>
  <si>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</si>
  <si>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</si>
  <si>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</si>
  <si>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</si>
  <si>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</si>
  <si>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</si>
  <si>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</si>
  <si>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</si>
  <si>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</si>
  <si>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</si>
  <si>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</si>
  <si>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</si>
  <si>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</si>
  <si>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</si>
  <si>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</si>
  <si>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</si>
  <si>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</si>
  <si>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</si>
  <si>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</si>
  <si>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</si>
  <si>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</si>
  <si>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</si>
  <si>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</si>
  <si>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</si>
  <si>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</si>
  <si>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</si>
  <si>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</si>
  <si>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</si>
  <si>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</si>
  <si>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</si>
  <si>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</si>
  <si>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</si>
  <si>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</si>
  <si>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</si>
  <si>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</si>
  <si>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</si>
  <si>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</si>
  <si>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</si>
  <si>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</si>
  <si>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</si>
  <si>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</si>
  <si>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</si>
  <si>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</si>
  <si>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</si>
  <si>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</si>
  <si>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</si>
  <si>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</si>
  <si>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</si>
  <si>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</si>
  <si>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</si>
  <si>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</si>
  <si>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</si>
  <si>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</si>
  <si>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</si>
  <si>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</si>
  <si>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</si>
  <si>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</si>
  <si>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</si>
  <si>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</si>
  <si>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</si>
  <si>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</si>
  <si>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</si>
  <si>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</si>
  <si>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</si>
  <si>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</si>
  <si>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</si>
  <si>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</si>
  <si>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</si>
  <si>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</si>
  <si>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</si>
  <si>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</si>
  <si>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</si>
  <si>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</si>
  <si>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</si>
  <si>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</si>
  <si>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</si>
  <si>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</si>
  <si>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</si>
  <si>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</si>
  <si>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</si>
  <si>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</si>
  <si>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</si>
  <si>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</si>
  <si>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</si>
  <si>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</si>
  <si>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</si>
  <si>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</si>
  <si>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</si>
  <si>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</si>
  <si>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</si>
  <si>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</si>
  <si>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</si>
  <si>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</si>
  <si>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</si>
  <si>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</si>
  <si>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</si>
  <si>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</si>
  <si>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</si>
  <si>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</si>
  <si>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</si>
  <si>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</si>
  <si>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</si>
  <si>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</si>
  <si>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</si>
  <si>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</si>
  <si>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</si>
  <si>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</si>
  <si>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</si>
  <si>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</si>
  <si>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</si>
  <si>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</si>
  <si>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</si>
  <si>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</si>
  <si>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</si>
  <si>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</si>
  <si>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</si>
  <si>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</si>
  <si>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</si>
  <si>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</si>
  <si>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</si>
  <si>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</si>
  <si>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</si>
  <si>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</si>
  <si>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</si>
  <si>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</si>
  <si>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</si>
  <si>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</si>
  <si>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</si>
  <si>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</si>
  <si>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</si>
  <si>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</si>
  <si>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</si>
  <si>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</si>
  <si>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</si>
  <si>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</si>
  <si>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</si>
  <si>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</si>
  <si>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</si>
  <si>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</si>
  <si>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</si>
  <si>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</si>
  <si>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</si>
  <si>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</si>
  <si>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</si>
  <si>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</si>
  <si>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</si>
  <si>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</si>
  <si>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</si>
  <si>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</si>
  <si>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</si>
  <si>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</si>
  <si>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</si>
  <si>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</si>
  <si>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</si>
  <si>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</si>
  <si>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</si>
  <si>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</si>
  <si>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</si>
  <si>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</si>
  <si>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</si>
  <si>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</si>
  <si>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</si>
  <si>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</si>
  <si>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</si>
  <si>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</si>
  <si>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</si>
  <si>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</si>
  <si>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</si>
  <si>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</si>
  <si>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</si>
  <si>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</si>
  <si>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</si>
  <si>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</si>
  <si>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</si>
  <si>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</si>
  <si>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</si>
  <si>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</si>
  <si>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</si>
  <si>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</si>
  <si>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</si>
  <si>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</si>
  <si>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</si>
  <si>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</si>
  <si>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</si>
  <si>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</si>
  <si>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</si>
  <si>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</si>
  <si>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</si>
  <si>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</si>
  <si>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</si>
  <si>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</si>
  <si>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</si>
  <si>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</si>
  <si>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</si>
  <si>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</si>
  <si>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</si>
  <si>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</si>
  <si>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</si>
  <si>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</si>
  <si>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</si>
  <si>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</si>
  <si>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</si>
  <si>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</si>
  <si>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</si>
  <si>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</si>
  <si>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</si>
  <si>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</si>
  <si>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</si>
  <si>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</si>
  <si>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</si>
  <si>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</si>
  <si>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</si>
  <si>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</si>
  <si>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</si>
  <si>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</si>
  <si>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</si>
  <si>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</si>
  <si>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</si>
  <si>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</si>
  <si>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</si>
  <si>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</si>
  <si>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</si>
  <si>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</si>
  <si>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</si>
  <si>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</si>
  <si>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</si>
  <si>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</si>
  <si>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</si>
  <si>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</si>
  <si>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</si>
  <si>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</si>
  <si>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</si>
  <si>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</si>
  <si>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</si>
  <si>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</si>
  <si>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</si>
  <si>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</si>
  <si>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</si>
  <si>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</si>
  <si>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</si>
  <si>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</si>
  <si>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</si>
  <si>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</si>
  <si>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</si>
  <si>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</si>
  <si>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</si>
  <si>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</si>
  <si>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</si>
  <si>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</si>
  <si>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</si>
  <si>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</si>
  <si>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</si>
  <si>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</si>
  <si>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</si>
  <si>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</si>
  <si>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</si>
  <si>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</si>
  <si>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</si>
  <si>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</si>
  <si>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</si>
  <si>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</si>
  <si>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</si>
  <si>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</si>
  <si>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</si>
  <si>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</si>
  <si>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</si>
  <si>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</si>
  <si>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</si>
  <si>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</si>
  <si>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</si>
  <si>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</si>
  <si>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</si>
  <si>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</si>
  <si>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</si>
  <si>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</si>
  <si>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</si>
  <si>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</si>
  <si>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</si>
  <si>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</si>
  <si>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</si>
  <si>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</si>
  <si>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</si>
  <si>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</si>
  <si>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</si>
  <si>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</si>
  <si>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</si>
  <si>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</si>
  <si>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</si>
  <si>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</si>
  <si>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</si>
  <si>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</si>
  <si>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</si>
  <si>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</si>
  <si>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</si>
  <si>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</si>
  <si>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</si>
  <si>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</si>
  <si>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</si>
  <si>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</si>
  <si>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</si>
  <si>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</si>
  <si>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</si>
  <si>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</si>
  <si>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</si>
  <si>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</si>
  <si>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</si>
  <si>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</si>
  <si>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</si>
  <si>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</si>
  <si>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</si>
  <si>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</si>
  <si>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</si>
  <si>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</si>
  <si>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</si>
  <si>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</si>
  <si>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</si>
  <si>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</si>
  <si>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</si>
  <si>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</si>
  <si>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</si>
  <si>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</si>
  <si>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</si>
  <si>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</si>
  <si>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</si>
  <si>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</si>
  <si>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</si>
  <si>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</si>
  <si>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</si>
  <si>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</si>
  <si>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</si>
  <si>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</si>
  <si>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</si>
  <si>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</si>
  <si>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</si>
  <si>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</si>
  <si>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</si>
  <si>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</si>
  <si>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</si>
  <si>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</si>
  <si>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</si>
  <si>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</si>
  <si>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</si>
  <si>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</si>
  <si>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</si>
  <si>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</si>
  <si>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</si>
  <si>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</si>
  <si>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</si>
  <si>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</si>
  <si>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</si>
  <si>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</si>
  <si>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</si>
  <si>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</si>
  <si>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</si>
  <si>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</si>
  <si>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</si>
  <si>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</si>
  <si>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</si>
  <si>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</si>
  <si>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</si>
  <si>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</si>
  <si>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</si>
  <si>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</si>
  <si>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</si>
  <si>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</si>
  <si>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</si>
  <si>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</si>
  <si>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</si>
  <si>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</si>
  <si>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</si>
  <si>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</si>
  <si>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</si>
  <si>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</si>
  <si>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</si>
  <si>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</si>
  <si>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</si>
  <si>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</si>
  <si>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</si>
  <si>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</si>
  <si>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</si>
  <si>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</si>
  <si>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</si>
  <si>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</si>
  <si>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</si>
  <si>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</si>
  <si>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</si>
  <si>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</si>
  <si>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</si>
  <si>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</si>
  <si>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</si>
  <si>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</si>
  <si>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</si>
  <si>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</si>
  <si>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</si>
  <si>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</si>
  <si>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</si>
  <si>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</si>
  <si>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</si>
  <si>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</si>
  <si>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</si>
  <si>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</si>
  <si>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</si>
  <si>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</si>
  <si>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</si>
  <si>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</si>
  <si>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</si>
  <si>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</si>
  <si>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</si>
  <si>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</si>
  <si>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</si>
  <si>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</si>
  <si>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</si>
  <si>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</si>
  <si>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</si>
  <si>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</si>
  <si>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</si>
  <si>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</si>
  <si>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</si>
  <si>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</si>
  <si>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</si>
  <si>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</si>
  <si>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</si>
  <si>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</si>
  <si>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</si>
  <si>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</si>
  <si>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</si>
  <si>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</si>
  <si>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</si>
  <si>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</si>
  <si>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</si>
  <si>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</si>
  <si>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</si>
  <si>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</si>
  <si>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</si>
  <si>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</si>
  <si>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</si>
  <si>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</si>
  <si>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</si>
  <si>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</si>
  <si>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</si>
  <si>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</si>
  <si>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</si>
  <si>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</si>
  <si>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</si>
  <si>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</si>
  <si>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</si>
  <si>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</si>
  <si>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</si>
  <si>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</si>
  <si>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</si>
  <si>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</si>
  <si>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</si>
  <si>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</si>
  <si>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</si>
  <si>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</si>
  <si>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</si>
  <si>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</si>
  <si>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</si>
  <si>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</si>
  <si>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</si>
  <si>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</si>
  <si>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</si>
  <si>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</si>
  <si>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</si>
  <si>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</si>
  <si>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</si>
  <si>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</si>
  <si>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</si>
  <si>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</si>
  <si>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</si>
  <si>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</si>
  <si>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</si>
  <si>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</si>
  <si>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</si>
  <si>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</si>
  <si>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</si>
  <si>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</si>
  <si>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</si>
  <si>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</si>
  <si>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</si>
  <si>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</si>
  <si>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</si>
  <si>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</si>
  <si>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</si>
  <si>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</si>
  <si>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</si>
  <si>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</si>
  <si>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</si>
  <si>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</si>
  <si>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</si>
  <si>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</si>
  <si>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</si>
  <si>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</si>
  <si>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</si>
  <si>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</si>
  <si>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</si>
  <si>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</si>
  <si>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</si>
  <si>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</si>
  <si>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</si>
  <si>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</si>
  <si>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</si>
  <si>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</si>
  <si>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</si>
  <si>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</si>
  <si>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</si>
  <si>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</si>
  <si>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</si>
  <si>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</si>
  <si>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</si>
  <si>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</si>
  <si>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</si>
  <si>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</si>
  <si>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</si>
  <si>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</si>
  <si>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</si>
  <si>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</si>
  <si>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</si>
  <si>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</si>
  <si>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</si>
  <si>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</si>
  <si>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</si>
  <si>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</si>
  <si>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</si>
  <si>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</si>
  <si>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</si>
  <si>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</si>
  <si>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</si>
  <si>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</si>
  <si>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</si>
  <si>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</si>
  <si>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</si>
  <si>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</si>
  <si>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</si>
  <si>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</si>
  <si>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</si>
  <si>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</si>
  <si>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</si>
  <si>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</si>
  <si>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</si>
  <si>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</si>
  <si>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</si>
  <si>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</si>
  <si>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</si>
  <si>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</si>
  <si>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</si>
  <si>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</si>
  <si>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</si>
  <si>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</si>
  <si>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</si>
  <si>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</si>
  <si>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</si>
  <si>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</si>
  <si>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</si>
  <si>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</si>
  <si>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</si>
  <si>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</si>
  <si>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</si>
  <si>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</si>
  <si>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</si>
  <si>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</si>
  <si>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</si>
  <si>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</si>
  <si>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</si>
  <si>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</si>
  <si>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</si>
  <si>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</si>
  <si>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</si>
  <si>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</si>
  <si>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</si>
  <si>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</si>
  <si>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</si>
  <si>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</si>
  <si>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</si>
  <si>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</si>
  <si>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</si>
  <si>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</si>
  <si>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</si>
  <si>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</si>
  <si>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</si>
  <si>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</si>
  <si>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</si>
  <si>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</si>
  <si>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</si>
  <si>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</si>
  <si>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</si>
  <si>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</si>
  <si>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</si>
  <si>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</si>
  <si>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</si>
  <si>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</si>
  <si>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</si>
  <si>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</si>
  <si>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</si>
  <si>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</si>
  <si>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</si>
  <si>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</si>
  <si>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</si>
  <si>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</si>
  <si>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</si>
  <si>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</si>
  <si>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</si>
  <si>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</si>
  <si>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</si>
  <si>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</si>
  <si>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</si>
  <si>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</si>
  <si>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</si>
  <si>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</si>
  <si>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</si>
  <si>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</si>
  <si>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</si>
  <si>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</si>
  <si>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</si>
  <si>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</si>
  <si>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</si>
  <si>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</si>
  <si>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</si>
  <si>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</si>
  <si>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</si>
  <si>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</si>
  <si>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</si>
  <si>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</si>
  <si>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</si>
  <si>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</si>
  <si>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</si>
  <si>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</si>
  <si>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</si>
  <si>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</si>
  <si>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</si>
  <si>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</si>
  <si>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</si>
  <si>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</si>
  <si>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</si>
  <si>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</si>
  <si>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</si>
  <si>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</si>
  <si>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</si>
  <si>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</si>
  <si>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</si>
  <si>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</si>
  <si>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</si>
  <si>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</si>
  <si>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</si>
  <si>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</si>
  <si>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</si>
  <si>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</si>
  <si>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</si>
  <si>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</si>
  <si>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</si>
  <si>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</si>
  <si>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</si>
  <si>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</si>
  <si>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</si>
  <si>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</si>
  <si>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</si>
  <si>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</si>
  <si>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</si>
  <si>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</si>
  <si>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</si>
  <si>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</si>
  <si>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</si>
  <si>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</si>
  <si>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</si>
  <si>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</si>
  <si>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</si>
  <si>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</si>
  <si>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</si>
  <si>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</si>
  <si>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</si>
  <si>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</si>
  <si>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</si>
  <si>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</si>
  <si>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</si>
  <si>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</si>
  <si>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</si>
  <si>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</si>
  <si>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</si>
  <si>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</si>
  <si>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</si>
  <si>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</si>
  <si>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</si>
  <si>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</si>
  <si>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</si>
  <si>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</si>
  <si>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</si>
  <si>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</si>
  <si>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</si>
  <si>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</si>
  <si>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</si>
  <si>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</si>
  <si>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</si>
  <si>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</si>
  <si>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</si>
  <si>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</si>
  <si>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</si>
  <si>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</si>
  <si>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</si>
  <si>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</si>
  <si>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</si>
  <si>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</si>
  <si>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</si>
  <si>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</si>
  <si>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</si>
  <si>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</si>
  <si>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</si>
  <si>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</si>
  <si>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</si>
  <si>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</si>
  <si>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</si>
  <si>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</si>
  <si>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</si>
  <si>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</si>
  <si>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</si>
  <si>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</si>
  <si>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</si>
  <si>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</si>
  <si>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</si>
  <si>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</si>
  <si>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</si>
  <si>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</si>
  <si>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</si>
  <si>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</si>
  <si>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</si>
  <si>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</si>
  <si>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</si>
  <si>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</si>
  <si>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</si>
  <si>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</si>
  <si>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</si>
  <si>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</si>
  <si>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</si>
  <si>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</si>
  <si>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</si>
  <si>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</si>
  <si>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</si>
  <si>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</si>
  <si>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</si>
  <si>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</si>
  <si>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</si>
  <si>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</si>
  <si>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</si>
  <si>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</si>
  <si>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</si>
  <si>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</si>
  <si>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</si>
  <si>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</si>
  <si>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</si>
  <si>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</si>
  <si>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</si>
  <si>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</si>
  <si>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</si>
  <si>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</si>
  <si>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</si>
  <si>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</si>
  <si>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</si>
  <si>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</si>
  <si>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</si>
  <si>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</si>
  <si>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</si>
  <si>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</si>
  <si>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</si>
  <si>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</si>
  <si>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</si>
  <si>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</si>
  <si>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</si>
  <si>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</si>
  <si>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</si>
  <si>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</si>
  <si>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</si>
  <si>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</si>
  <si>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</si>
  <si>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</si>
  <si>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</si>
  <si>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</si>
  <si>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</si>
  <si>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</si>
  <si>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</si>
  <si>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</si>
  <si>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</si>
  <si>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</si>
  <si>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</si>
  <si>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</si>
  <si>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</si>
  <si>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</si>
  <si>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</si>
  <si>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</si>
  <si>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</si>
  <si>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</si>
  <si>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</si>
  <si>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</si>
  <si>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</si>
  <si>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</si>
  <si>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</si>
  <si>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</si>
  <si>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</si>
  <si>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</si>
  <si>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</si>
  <si>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</si>
  <si>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</si>
  <si>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</si>
  <si>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</si>
  <si>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</si>
  <si>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</si>
  <si>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</si>
  <si>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</si>
  <si>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</si>
  <si>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</si>
  <si>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</si>
  <si>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</si>
  <si>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</si>
  <si>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</si>
  <si>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</si>
  <si>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</si>
  <si>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</si>
  <si>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</si>
  <si>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</si>
  <si>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</si>
  <si>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</si>
  <si>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</si>
  <si>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</si>
  <si>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</si>
  <si>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</si>
  <si>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</si>
  <si>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</si>
  <si>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</si>
  <si>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</si>
  <si>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</si>
  <si>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</si>
  <si>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</si>
  <si>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</si>
  <si>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</si>
  <si>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</si>
  <si>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</si>
  <si>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</si>
  <si>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</si>
  <si>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</si>
  <si>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</si>
  <si>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</si>
  <si>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</si>
  <si>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</si>
  <si>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</si>
  <si>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</si>
  <si>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</si>
  <si>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</si>
  <si>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</si>
  <si>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</si>
  <si>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</si>
  <si>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</si>
  <si>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</si>
  <si>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</si>
  <si>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</si>
  <si>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</si>
  <si>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</si>
  <si>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</si>
  <si>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</si>
  <si>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</si>
  <si>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</si>
  <si>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</si>
  <si>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</si>
  <si>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</si>
  <si>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</si>
  <si>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</si>
  <si>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</si>
  <si>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</si>
  <si>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</si>
  <si>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</si>
  <si>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</si>
  <si>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</si>
  <si>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</si>
  <si>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</si>
  <si>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</si>
  <si>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</si>
  <si>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</si>
  <si>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</si>
  <si>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</si>
  <si>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</si>
  <si>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</si>
  <si>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</si>
  <si>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</si>
  <si>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</si>
  <si>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</si>
  <si>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</si>
  <si>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</si>
  <si>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</si>
  <si>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</si>
  <si>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</si>
  <si>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</si>
  <si>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</si>
  <si>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</si>
  <si>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</si>
  <si>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</si>
  <si>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</si>
  <si>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</si>
  <si>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</si>
  <si>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</si>
  <si>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</si>
  <si>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</si>
  <si>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</si>
  <si>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</si>
  <si>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</si>
  <si>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</si>
  <si>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</si>
  <si>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</si>
  <si>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</si>
  <si>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</si>
  <si>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</si>
  <si>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</si>
  <si>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</si>
  <si>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</si>
  <si>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</si>
  <si>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</si>
  <si>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</si>
  <si>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</si>
  <si>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</si>
  <si>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</si>
  <si>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</si>
  <si>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</si>
  <si>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</si>
  <si>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</si>
  <si>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</si>
  <si>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</si>
  <si>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</si>
  <si>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</si>
  <si>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</si>
  <si>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</si>
  <si>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</si>
  <si>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</si>
  <si>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</si>
  <si>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</si>
  <si>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</si>
  <si>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</si>
  <si>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</si>
  <si>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</si>
  <si>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</si>
  <si>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</si>
  <si>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</si>
  <si>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</si>
  <si>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</si>
  <si>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</si>
  <si>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</si>
  <si>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</si>
  <si>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</si>
  <si>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</si>
  <si>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</si>
  <si>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</si>
  <si>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</si>
  <si>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</si>
  <si>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</si>
  <si>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</si>
  <si>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</si>
  <si>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</si>
  <si>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</si>
  <si>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</si>
  <si>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</si>
  <si>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</si>
  <si>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</si>
  <si>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</si>
  <si>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</si>
  <si>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</si>
  <si>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</si>
  <si>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</si>
  <si>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</si>
  <si>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</si>
  <si>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</si>
  <si>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</si>
  <si>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</si>
  <si>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</si>
  <si>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</si>
  <si>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</si>
  <si>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</si>
  <si>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</si>
  <si>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</si>
  <si>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</si>
  <si>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</si>
  <si>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</si>
  <si>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</si>
  <si>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</si>
  <si>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</si>
  <si>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</si>
  <si>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</si>
  <si>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</si>
  <si>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</si>
  <si>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</si>
  <si>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</si>
  <si>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</si>
  <si>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</si>
  <si>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</si>
  <si>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</si>
  <si>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</si>
  <si>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</si>
  <si>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</si>
  <si>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</si>
  <si>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</si>
  <si>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</si>
  <si>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</si>
  <si>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</si>
  <si>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</si>
  <si>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</si>
  <si>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</si>
  <si>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</si>
  <si>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</si>
  <si>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</si>
  <si>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</si>
  <si>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</si>
  <si>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</si>
  <si>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</si>
  <si>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</si>
  <si>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</si>
  <si>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</si>
  <si>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</si>
  <si>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</si>
  <si>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</si>
  <si>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</si>
  <si>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</si>
  <si>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</si>
  <si>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</si>
  <si>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</si>
  <si>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</si>
  <si>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</si>
  <si>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</si>
  <si>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</si>
  <si>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</si>
  <si>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</si>
  <si>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</si>
  <si>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</si>
  <si>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</si>
  <si>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</si>
  <si>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</si>
  <si>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</si>
  <si>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</si>
  <si>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</si>
  <si>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</si>
  <si>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</si>
  <si>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</si>
  <si>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</si>
  <si>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</si>
  <si>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</si>
  <si>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</si>
  <si>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</si>
  <si>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</si>
  <si>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</si>
  <si>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</si>
  <si>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</si>
  <si>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</si>
  <si>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</si>
  <si>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</si>
  <si>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</si>
  <si>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</si>
  <si>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</si>
  <si>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</si>
  <si>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</si>
  <si>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</si>
  <si>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</si>
  <si>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</si>
  <si>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</si>
  <si>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</si>
  <si>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</si>
  <si>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</si>
  <si>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</si>
  <si>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</si>
  <si>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</si>
  <si>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</si>
  <si>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</si>
  <si>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</si>
  <si>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</si>
  <si>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</si>
  <si>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</si>
  <si>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</si>
  <si>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</si>
  <si>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</si>
  <si>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</si>
  <si>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</si>
  <si>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</si>
  <si>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</si>
  <si>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</si>
  <si>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</si>
  <si>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</si>
  <si>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</si>
  <si>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</si>
  <si>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</si>
  <si>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</si>
  <si>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</si>
  <si>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</si>
  <si>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</si>
  <si>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</si>
  <si>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</si>
  <si>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</si>
  <si>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</si>
  <si>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</si>
  <si>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</si>
  <si>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</si>
  <si>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</si>
  <si>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</si>
  <si>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</si>
  <si>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</si>
  <si>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</si>
  <si>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</si>
  <si>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</si>
  <si>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</si>
  <si>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</si>
  <si>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</si>
  <si>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</si>
  <si>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</si>
  <si>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</si>
  <si>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</si>
  <si>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</si>
  <si>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</si>
  <si>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</si>
  <si>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</si>
  <si>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</si>
  <si>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</si>
  <si>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</si>
  <si>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</si>
  <si>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</si>
  <si>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</si>
  <si>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</si>
  <si>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</si>
  <si>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</si>
  <si>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</si>
  <si>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</si>
  <si>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</si>
  <si>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</si>
  <si>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</si>
  <si>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</si>
  <si>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</si>
  <si>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</si>
  <si>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</si>
  <si>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</si>
  <si>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</si>
  <si>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</si>
  <si>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</si>
  <si>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</si>
  <si>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</si>
  <si>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</si>
  <si>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</si>
  <si>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</si>
  <si>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</si>
  <si>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</si>
  <si>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</si>
  <si>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</si>
  <si>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</si>
  <si>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</si>
  <si>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</si>
  <si>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</si>
  <si>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</si>
  <si>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</si>
  <si>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</si>
  <si>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</si>
  <si>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</si>
  <si>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</si>
  <si>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</si>
  <si>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</si>
  <si>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</si>
  <si>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</si>
  <si>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</si>
  <si>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</si>
  <si>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</si>
  <si>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</si>
  <si>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</si>
  <si>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</si>
  <si>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</si>
  <si>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</si>
  <si>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</si>
  <si>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</si>
  <si>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</si>
  <si>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</si>
  <si>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</si>
  <si>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</si>
  <si>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</si>
  <si>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</si>
  <si>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</si>
  <si>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</si>
  <si>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</si>
  <si>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</si>
  <si>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</si>
  <si>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</si>
  <si>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</si>
  <si>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</si>
  <si>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</si>
  <si>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</si>
  <si>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</si>
  <si>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</si>
  <si>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</si>
  <si>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</si>
  <si>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</si>
  <si>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</si>
  <si>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</si>
  <si>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</si>
  <si>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</si>
  <si>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</si>
  <si>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</si>
  <si>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</si>
  <si>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</si>
  <si>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</si>
  <si>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</si>
  <si>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</si>
  <si>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</si>
  <si>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</si>
  <si>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</si>
  <si>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</si>
  <si>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</si>
  <si>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</si>
  <si>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</si>
  <si>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</si>
  <si>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</si>
  <si>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</si>
  <si>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</si>
  <si>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</si>
  <si>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</si>
  <si>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</si>
  <si>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</si>
  <si>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</si>
  <si>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</si>
  <si>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</si>
  <si>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</si>
  <si>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</si>
  <si>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</si>
  <si>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</si>
  <si>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</si>
  <si>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</si>
  <si>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</si>
  <si>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</si>
  <si>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</si>
  <si>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</si>
  <si>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</si>
  <si>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</si>
  <si>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</si>
  <si>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</si>
  <si>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</si>
  <si>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</si>
  <si>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</si>
  <si>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</si>
  <si>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</si>
  <si>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</si>
  <si>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</si>
  <si>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</si>
  <si>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</si>
  <si>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</si>
  <si>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</si>
  <si>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</si>
  <si>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</si>
  <si>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</si>
  <si>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</si>
  <si>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</si>
  <si>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</si>
  <si>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</si>
  <si>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</si>
  <si>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</si>
  <si>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</si>
  <si>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</si>
  <si>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</si>
  <si>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</si>
  <si>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</si>
  <si>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</si>
  <si>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</si>
  <si>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</si>
  <si>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</si>
  <si>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</si>
  <si>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</si>
  <si>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</si>
  <si>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</si>
  <si>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</si>
  <si>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</si>
  <si>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</si>
  <si>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</si>
  <si>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</si>
  <si>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</si>
  <si>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</si>
  <si>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</si>
  <si>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</si>
  <si>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</si>
  <si>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</si>
  <si>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</si>
  <si>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</si>
  <si>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</si>
  <si>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</si>
  <si>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</si>
  <si>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</si>
  <si>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</si>
  <si>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</si>
  <si>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</si>
  <si>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</si>
  <si>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</si>
  <si>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</si>
  <si>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</si>
  <si>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</si>
  <si>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</si>
  <si>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</si>
  <si>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</si>
  <si>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</si>
  <si>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</si>
  <si>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</si>
  <si>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</si>
  <si>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</si>
  <si>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</si>
  <si>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</si>
  <si>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</si>
  <si>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</si>
  <si>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</si>
  <si>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</si>
  <si>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</si>
  <si>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</si>
  <si>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</si>
  <si>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</si>
  <si>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</si>
  <si>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</si>
  <si>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</si>
  <si>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</si>
  <si>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</si>
  <si>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</si>
  <si>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</si>
  <si>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</si>
  <si>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</si>
  <si>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</si>
  <si>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</si>
  <si>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</si>
  <si>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</si>
  <si>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</si>
  <si>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</si>
  <si>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</si>
  <si>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</si>
  <si>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</si>
  <si>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</si>
  <si>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</si>
  <si>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</si>
  <si>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</si>
  <si>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</si>
  <si>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</si>
  <si>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</si>
  <si>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</si>
  <si>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</si>
  <si>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</si>
  <si>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</si>
  <si>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</si>
  <si>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</si>
  <si>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</si>
  <si>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</si>
  <si>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</si>
  <si>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</si>
  <si>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</si>
  <si>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</si>
  <si>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</si>
  <si>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</si>
  <si>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</si>
  <si>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</si>
  <si>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</si>
  <si>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</si>
  <si>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</si>
  <si>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</si>
  <si>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</si>
  <si>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</si>
  <si>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</si>
  <si>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</si>
  <si>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</si>
  <si>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</si>
  <si>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</si>
  <si>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</si>
  <si>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</si>
  <si>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</si>
  <si>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</si>
  <si>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</si>
  <si>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</si>
  <si>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</si>
  <si>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</si>
  <si>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</si>
  <si>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</si>
  <si>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</si>
  <si>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</si>
  <si>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</si>
  <si>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</si>
  <si>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</si>
  <si>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</si>
  <si>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</si>
  <si>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</si>
  <si>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</si>
  <si>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</si>
  <si>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</si>
  <si>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</si>
  <si>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</si>
  <si>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</si>
  <si>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</si>
  <si>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</si>
  <si>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</si>
  <si>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</si>
  <si>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</si>
  <si>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</si>
  <si>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</si>
  <si>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</si>
  <si>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</si>
  <si>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</si>
  <si>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</si>
  <si>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</si>
  <si>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</si>
  <si>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</si>
  <si>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</si>
  <si>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</si>
  <si>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</si>
  <si>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</si>
  <si>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</si>
  <si>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</si>
  <si>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</si>
  <si>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</si>
  <si>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</si>
  <si>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</si>
  <si>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</si>
  <si>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</si>
  <si>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</si>
  <si>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</si>
  <si>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</si>
  <si>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</si>
  <si>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</si>
  <si>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</si>
  <si>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</si>
  <si>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</si>
  <si>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</si>
  <si>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</si>
  <si>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</si>
  <si>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</si>
  <si>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</si>
  <si>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</si>
  <si>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</si>
  <si>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</si>
  <si>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</si>
  <si>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</si>
  <si>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</si>
  <si>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</si>
  <si>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</si>
  <si>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</si>
  <si>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</si>
  <si>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</si>
  <si>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</si>
  <si>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</si>
  <si>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</si>
  <si>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</si>
  <si>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</si>
  <si>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</si>
  <si>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</si>
  <si>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</si>
  <si>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</si>
  <si>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</si>
  <si>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</si>
  <si>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</si>
  <si>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</si>
  <si>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</si>
  <si>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</si>
  <si>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</si>
  <si>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</si>
  <si>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</si>
  <si>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</si>
  <si>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</si>
  <si>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</si>
  <si>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</si>
  <si>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</si>
  <si>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</si>
  <si>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</si>
  <si>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</si>
  <si>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</si>
  <si>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</si>
  <si>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</si>
  <si>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</si>
  <si>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</si>
  <si>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</si>
  <si>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</si>
  <si>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</si>
  <si>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</si>
  <si>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</si>
  <si>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</si>
  <si>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</si>
  <si>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</si>
  <si>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</si>
  <si>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</si>
  <si>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</si>
  <si>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</si>
  <si>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</si>
  <si>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</si>
  <si>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</si>
  <si>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</si>
  <si>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</si>
  <si>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</si>
  <si>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</si>
  <si>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</si>
  <si>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</si>
  <si>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</si>
  <si>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</si>
  <si>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</si>
  <si>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</si>
  <si>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</si>
  <si>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</si>
  <si>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</si>
  <si>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</si>
  <si>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</si>
  <si>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</si>
  <si>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</si>
  <si>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</si>
  <si>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</si>
  <si>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</si>
  <si>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</si>
  <si>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</si>
  <si>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</si>
  <si>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</si>
  <si>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</si>
  <si>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</si>
  <si>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</si>
  <si>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</si>
  <si>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</si>
  <si>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</si>
  <si>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</si>
  <si>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</si>
  <si>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</si>
  <si>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</si>
  <si>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</si>
  <si>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</si>
  <si>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</si>
  <si>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</si>
  <si>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</si>
  <si>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</si>
  <si>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</si>
  <si>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</si>
  <si>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</si>
  <si>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</si>
  <si>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</si>
  <si>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</si>
  <si>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</si>
  <si>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</si>
  <si>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</si>
  <si>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</si>
  <si>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</si>
  <si>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</si>
  <si>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</si>
  <si>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</si>
  <si>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</si>
  <si>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</si>
  <si>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</si>
  <si>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</si>
  <si>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</si>
  <si>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</si>
  <si>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</si>
  <si>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</si>
  <si>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</si>
  <si>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</si>
  <si>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</si>
  <si>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</si>
  <si>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</si>
  <si>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</si>
  <si>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</si>
  <si>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</si>
  <si>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</si>
  <si>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</si>
  <si>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</si>
  <si>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</si>
  <si>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</si>
  <si>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</si>
  <si>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</si>
  <si>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</si>
  <si>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</si>
  <si>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</si>
  <si>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</si>
  <si>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</si>
  <si>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</si>
  <si>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</si>
  <si>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</si>
  <si>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</si>
  <si>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</si>
  <si>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</si>
  <si>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</si>
  <si>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</si>
  <si>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</si>
  <si>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</si>
  <si>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</si>
  <si>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</si>
  <si>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</si>
  <si>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</si>
  <si>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</si>
  <si>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</si>
  <si>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</si>
  <si>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</si>
  <si>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</si>
  <si>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</si>
  <si>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</si>
  <si>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</si>
  <si>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</si>
  <si>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</si>
  <si>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</si>
  <si>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</si>
  <si>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</si>
  <si>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</si>
  <si>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</si>
  <si>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</si>
  <si>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</si>
  <si>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</si>
  <si>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</si>
  <si>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</si>
  <si>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</si>
  <si>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</si>
  <si>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</si>
  <si>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</si>
  <si>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</si>
  <si>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</si>
  <si>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</si>
  <si>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</si>
  <si>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</si>
  <si>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</si>
  <si>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</si>
  <si>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</si>
  <si>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</si>
  <si>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</si>
  <si>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</si>
  <si>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</si>
  <si>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</si>
  <si>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</si>
  <si>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</si>
  <si>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</si>
  <si>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</si>
  <si>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</si>
  <si>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</si>
  <si>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</si>
  <si>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</si>
  <si>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</si>
  <si>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</si>
  <si>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</si>
  <si>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</si>
  <si>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</si>
  <si>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</si>
  <si>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</si>
  <si>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</si>
  <si>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</si>
  <si>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</si>
  <si>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</si>
  <si>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</si>
  <si>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</si>
  <si>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</si>
  <si>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</si>
  <si>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</si>
  <si>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</si>
  <si>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</si>
  <si>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</si>
  <si>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</si>
  <si>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</si>
  <si>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</si>
  <si>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</si>
  <si>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</si>
  <si>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</si>
  <si>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</si>
  <si>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</si>
  <si>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</si>
  <si>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</si>
  <si>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</si>
  <si>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</si>
  <si>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</si>
  <si>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</si>
  <si>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</si>
  <si>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</si>
  <si>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</si>
  <si>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</si>
  <si>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</si>
  <si>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</si>
  <si>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</si>
  <si>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</si>
  <si>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</si>
  <si>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</si>
  <si>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</si>
  <si>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</si>
  <si>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</si>
  <si>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</si>
  <si>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</si>
  <si>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</si>
  <si>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</si>
  <si>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</si>
  <si>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</si>
  <si>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</si>
  <si>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</si>
  <si>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</si>
  <si>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</si>
  <si>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</si>
  <si>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</si>
  <si>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</si>
  <si>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</si>
  <si>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</si>
  <si>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</si>
  <si>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</si>
  <si>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</si>
  <si>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</si>
  <si>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</si>
  <si>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</si>
  <si>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</si>
  <si>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</si>
  <si>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</si>
  <si>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</si>
  <si>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</si>
  <si>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</si>
  <si>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</si>
  <si>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</si>
  <si>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</si>
  <si>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</si>
  <si>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</si>
  <si>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</si>
  <si>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</si>
  <si>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</si>
  <si>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</si>
  <si>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</si>
  <si>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</si>
  <si>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</si>
  <si>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</si>
  <si>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</si>
  <si>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</si>
  <si>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</si>
  <si>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</si>
  <si>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</si>
  <si>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</si>
  <si>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</si>
  <si>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</si>
  <si>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</si>
  <si>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</si>
  <si>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</si>
  <si>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</si>
  <si>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</si>
  <si>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</si>
  <si>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</si>
  <si>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</si>
  <si>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</si>
  <si>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</si>
  <si>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</si>
  <si>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</si>
  <si>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</si>
  <si>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</si>
  <si>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</si>
  <si>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</si>
  <si>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</si>
  <si>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</si>
  <si>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</si>
  <si>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</si>
  <si>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</si>
  <si>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</si>
  <si>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</si>
  <si>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</si>
  <si>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</si>
  <si>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</si>
  <si>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</si>
  <si>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</si>
  <si>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</si>
  <si>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</si>
  <si>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</si>
  <si>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</si>
  <si>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</si>
  <si>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</si>
  <si>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</si>
  <si>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</si>
  <si>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</si>
  <si>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</si>
  <si>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</si>
  <si>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</si>
  <si>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</si>
  <si>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</si>
  <si>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</si>
  <si>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</si>
  <si>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</si>
  <si>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</si>
  <si>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</si>
  <si>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</si>
  <si>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</si>
  <si>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</si>
  <si>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</si>
  <si>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</si>
  <si>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</si>
  <si>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</si>
  <si>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</si>
  <si>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</si>
  <si>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</si>
  <si>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</si>
  <si>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</si>
  <si>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</si>
  <si>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</si>
  <si>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</si>
  <si>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</si>
  <si>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</si>
  <si>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</si>
  <si>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</si>
  <si>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</si>
  <si>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</si>
  <si>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</si>
  <si>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</si>
  <si>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</si>
  <si>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</si>
  <si>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</si>
  <si>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</si>
  <si>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</si>
  <si>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</si>
  <si>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</si>
  <si>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</si>
  <si>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</si>
  <si>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</si>
  <si>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</si>
  <si>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</si>
  <si>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</si>
  <si>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</si>
  <si>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</si>
  <si>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</si>
  <si>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</si>
  <si>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</si>
  <si>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</si>
  <si>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</si>
  <si>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</si>
  <si>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</si>
  <si>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</si>
  <si>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</si>
  <si>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</si>
  <si>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</si>
  <si>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</si>
  <si>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</si>
  <si>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</si>
  <si>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</si>
  <si>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</si>
  <si>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</si>
  <si>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</si>
  <si>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</si>
  <si>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</si>
  <si>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</si>
  <si>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</si>
  <si>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</si>
  <si>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</si>
  <si>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</si>
  <si>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</si>
  <si>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</si>
  <si>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</si>
  <si>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</si>
  <si>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</si>
  <si>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</si>
  <si>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</si>
  <si>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</si>
  <si>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</si>
  <si>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</si>
  <si>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</si>
  <si>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</si>
  <si>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</si>
  <si>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</si>
  <si>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</si>
  <si>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</si>
  <si>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</si>
  <si>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</si>
  <si>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</si>
  <si>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</si>
  <si>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</si>
  <si>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</si>
  <si>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</si>
  <si>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</si>
  <si>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</si>
  <si>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</si>
  <si>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</si>
  <si>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</si>
  <si>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</si>
  <si>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</si>
  <si>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</si>
  <si>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</si>
  <si>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</si>
  <si>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</si>
  <si>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</si>
  <si>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</si>
  <si>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</si>
  <si>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</si>
  <si>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</si>
  <si>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</si>
  <si>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</si>
  <si>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</si>
  <si>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</si>
  <si>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</si>
  <si>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</si>
  <si>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</si>
  <si>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</si>
  <si>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</si>
  <si>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</si>
  <si>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</si>
  <si>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</si>
  <si>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</si>
  <si>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</si>
  <si>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</si>
  <si>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</si>
  <si>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</si>
  <si>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</si>
  <si>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</si>
  <si>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</si>
  <si>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</si>
  <si>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</si>
  <si>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</si>
  <si>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</si>
  <si>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</si>
  <si>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</si>
  <si>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</si>
  <si>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</si>
  <si>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</si>
  <si>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</si>
  <si>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</si>
  <si>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</si>
  <si>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</si>
  <si>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</si>
  <si>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</si>
  <si>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</si>
  <si>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</si>
  <si>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</si>
  <si>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</si>
  <si>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</si>
  <si>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</si>
  <si>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</si>
  <si>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</si>
  <si>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</si>
  <si>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</si>
  <si>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</si>
  <si>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</si>
  <si>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</si>
  <si>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</si>
  <si>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</si>
  <si>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</si>
  <si>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</si>
  <si>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</si>
  <si>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</si>
  <si>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</si>
  <si>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</si>
  <si>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</si>
  <si>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</si>
  <si>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</si>
  <si>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</si>
  <si>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</si>
  <si>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</si>
  <si>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</si>
  <si>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</si>
  <si>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</si>
  <si>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</si>
  <si>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</si>
  <si>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</si>
  <si>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</si>
  <si>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</si>
  <si>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</si>
  <si>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</si>
  <si>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</si>
  <si>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</si>
  <si>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</si>
  <si>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</si>
  <si>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</si>
  <si>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</si>
  <si>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</si>
  <si>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</si>
  <si>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</si>
  <si>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</si>
  <si>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</si>
  <si>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</si>
  <si>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</si>
  <si>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</si>
  <si>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</si>
  <si>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</si>
  <si>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</si>
  <si>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</si>
  <si>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</si>
  <si>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</si>
  <si>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</si>
  <si>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</si>
  <si>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</si>
  <si>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</si>
  <si>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</si>
  <si>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</si>
  <si>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</si>
  <si>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</si>
  <si>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</si>
  <si>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</si>
  <si>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</si>
  <si>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</si>
  <si>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</si>
  <si>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</si>
  <si>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</si>
  <si>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</si>
  <si>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</si>
  <si>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</si>
  <si>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</si>
  <si>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</si>
  <si>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</si>
  <si>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</si>
  <si>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</si>
  <si>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</si>
  <si>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</si>
  <si>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</si>
  <si>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</si>
  <si>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</si>
  <si>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</si>
  <si>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</si>
  <si>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</si>
  <si>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</si>
  <si>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</si>
  <si>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</si>
  <si>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</si>
  <si>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</si>
  <si>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</si>
  <si>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</si>
  <si>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</si>
  <si>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</si>
  <si>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</si>
  <si>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</si>
  <si>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</si>
  <si>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</si>
  <si>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</si>
  <si>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</si>
  <si>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</si>
  <si>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</si>
  <si>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</si>
  <si>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</si>
  <si>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</si>
  <si>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</si>
  <si>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</si>
  <si>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</si>
  <si>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</si>
  <si>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</si>
  <si>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</si>
  <si>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</si>
  <si>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</si>
  <si>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</si>
  <si>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</si>
  <si>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</si>
  <si>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</si>
  <si>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</si>
  <si>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</si>
  <si>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</si>
  <si>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</si>
  <si>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</si>
  <si>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</si>
  <si>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</si>
  <si>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</si>
  <si>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</si>
  <si>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</si>
  <si>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</si>
  <si>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</si>
  <si>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</si>
  <si>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</si>
  <si>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</si>
  <si>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</si>
  <si>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</si>
  <si>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</si>
  <si>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</si>
  <si>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</si>
  <si>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</si>
  <si>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</si>
  <si>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</si>
  <si>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</si>
  <si>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</si>
  <si>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</si>
  <si>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</si>
  <si>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</si>
  <si>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</si>
  <si>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</si>
  <si>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</si>
  <si>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</si>
  <si>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</si>
  <si>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</si>
  <si>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</si>
  <si>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</si>
  <si>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</si>
  <si>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</si>
  <si>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</si>
  <si>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</si>
  <si>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</si>
  <si>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</si>
  <si>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</si>
  <si>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</si>
  <si>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</si>
  <si>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</si>
  <si>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</si>
  <si>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</si>
  <si>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</si>
  <si>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</si>
  <si>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</si>
  <si>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</si>
  <si>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</si>
  <si>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</si>
  <si>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</si>
  <si>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</si>
  <si>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</si>
  <si>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</si>
  <si>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</si>
  <si>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</si>
  <si>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</si>
  <si>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</si>
  <si>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</si>
  <si>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</si>
  <si>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</si>
  <si>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</si>
  <si>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</si>
  <si>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</si>
  <si>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</si>
  <si>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</si>
  <si>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</si>
  <si>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</si>
  <si>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</si>
  <si>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</si>
  <si>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</si>
  <si>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</si>
  <si>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</si>
  <si>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</si>
  <si>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</si>
  <si>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</si>
  <si>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</si>
  <si>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</si>
  <si>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</si>
  <si>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</si>
  <si>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</si>
  <si>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</si>
  <si>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</si>
  <si>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</si>
  <si>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</si>
  <si>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</si>
  <si>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</si>
  <si>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</si>
  <si>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</si>
  <si>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</si>
  <si>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</si>
  <si>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</si>
  <si>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</si>
  <si>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</si>
  <si>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</si>
  <si>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</si>
  <si>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</si>
  <si>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</si>
  <si>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</si>
  <si>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</si>
  <si>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</si>
  <si>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</si>
  <si>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</si>
  <si>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</si>
  <si>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</si>
  <si>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</si>
  <si>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</si>
  <si>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</si>
  <si>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</si>
  <si>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</si>
  <si>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</si>
  <si>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</si>
  <si>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</si>
  <si>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</si>
  <si>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</si>
  <si>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</si>
  <si>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</si>
  <si>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</si>
  <si>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</si>
  <si>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</si>
  <si>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</si>
  <si>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</si>
  <si>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</si>
  <si>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</si>
  <si>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</si>
  <si>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</si>
  <si>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</si>
  <si>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</si>
  <si>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</si>
  <si>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</si>
  <si>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</si>
  <si>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</si>
  <si>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</si>
  <si>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</si>
  <si>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</si>
  <si>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</si>
  <si>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</si>
  <si>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</si>
  <si>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</si>
  <si>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</si>
  <si>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</si>
  <si>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</si>
  <si>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</si>
  <si>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</si>
  <si>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</si>
  <si>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</si>
  <si>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</si>
  <si>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</si>
  <si>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</si>
  <si>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</si>
  <si>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</si>
  <si>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</si>
  <si>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</si>
  <si>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</si>
  <si>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</si>
  <si>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</si>
  <si>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</si>
  <si>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</si>
  <si>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</si>
  <si>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</si>
  <si>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</si>
  <si>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</si>
  <si>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</si>
  <si>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</si>
  <si>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</si>
  <si>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</si>
  <si>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</si>
  <si>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</si>
  <si>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</si>
  <si>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</si>
  <si>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</si>
  <si>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</si>
  <si>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</si>
  <si>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</si>
  <si>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</si>
  <si>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</si>
  <si>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</si>
  <si>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</si>
  <si>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</si>
  <si>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</si>
  <si>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</si>
  <si>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</si>
  <si>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</si>
  <si>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</si>
  <si>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</si>
  <si>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</si>
  <si>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</si>
  <si>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</si>
  <si>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</si>
  <si>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</si>
  <si>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</si>
  <si>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</si>
  <si>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</si>
  <si>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</si>
  <si>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</si>
  <si>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</si>
  <si>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</si>
  <si>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</si>
  <si>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</si>
  <si>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</si>
  <si>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</si>
  <si>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</si>
  <si>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</si>
  <si>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</si>
  <si>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</si>
  <si>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</si>
  <si>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</si>
  <si>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</si>
  <si>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</si>
  <si>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</si>
  <si>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</si>
  <si>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</si>
  <si>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</si>
  <si>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</si>
  <si>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</si>
  <si>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</si>
  <si>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</si>
  <si>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</si>
  <si>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</si>
  <si>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</si>
  <si>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</si>
  <si>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</si>
  <si>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</si>
  <si>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</si>
  <si>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</si>
  <si>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</si>
  <si>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</si>
  <si>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</si>
  <si>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</si>
  <si>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</si>
  <si>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</si>
  <si>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</si>
  <si>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</si>
  <si>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</si>
  <si>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</si>
  <si>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</si>
  <si>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</si>
  <si>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</si>
  <si>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</si>
  <si>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</si>
  <si>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</si>
  <si>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</si>
  <si>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</si>
  <si>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</si>
  <si>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</si>
  <si>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</si>
  <si>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</si>
  <si>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</si>
  <si>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</si>
  <si>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</si>
  <si>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</si>
  <si>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</si>
  <si>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</si>
  <si>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</si>
  <si>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</si>
  <si>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</si>
  <si>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</si>
  <si>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</si>
  <si>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</si>
  <si>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</si>
  <si>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</si>
  <si>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</si>
  <si>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</si>
  <si>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</si>
  <si>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</si>
  <si>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</si>
  <si>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</si>
  <si>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</si>
  <si>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</si>
  <si>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</si>
  <si>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</si>
  <si>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</si>
  <si>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</si>
  <si>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</si>
  <si>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</si>
  <si>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</si>
  <si>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</si>
  <si>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</si>
  <si>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</si>
  <si>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</si>
  <si>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</si>
  <si>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</si>
  <si>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</si>
  <si>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</si>
  <si>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</si>
  <si>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</si>
  <si>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</si>
  <si>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</si>
  <si>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</si>
  <si>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</si>
  <si>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</si>
  <si>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</si>
  <si>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</si>
  <si>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</si>
  <si>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</si>
  <si>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</si>
  <si>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</si>
  <si>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</si>
  <si>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</si>
  <si>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</si>
  <si>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</si>
  <si>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</si>
  <si>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</si>
  <si>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</si>
  <si>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</si>
  <si>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</si>
  <si>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</si>
  <si>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</si>
  <si>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</si>
  <si>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</si>
  <si>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</si>
  <si>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</si>
  <si>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</si>
  <si>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</si>
  <si>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</si>
  <si>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</si>
  <si>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</si>
  <si>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</si>
  <si>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</si>
  <si>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</si>
  <si>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</si>
  <si>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</si>
  <si>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</si>
  <si>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</si>
  <si>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</si>
  <si>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</si>
  <si>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</si>
  <si>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</si>
  <si>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</si>
  <si>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</si>
  <si>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</si>
  <si>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</si>
  <si>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</si>
  <si>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</si>
  <si>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</si>
  <si>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</si>
  <si>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</si>
  <si>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</si>
  <si>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</si>
  <si>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</si>
  <si>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</si>
  <si>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</si>
  <si>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</si>
  <si>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</si>
  <si>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</si>
  <si>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</si>
  <si>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</si>
  <si>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</si>
  <si>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</si>
  <si>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</si>
  <si>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</si>
  <si>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</si>
  <si>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</si>
  <si>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</si>
  <si>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</si>
  <si>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</si>
  <si>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</si>
  <si>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</si>
  <si>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</si>
  <si>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</si>
  <si>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</si>
  <si>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</si>
  <si>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</si>
  <si>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</si>
  <si>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</si>
  <si>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</si>
  <si>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</si>
  <si>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</si>
  <si>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</si>
  <si>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</si>
  <si>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</si>
  <si>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</si>
  <si>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</si>
  <si>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</si>
  <si>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</si>
  <si>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</si>
  <si>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</si>
  <si>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</si>
  <si>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</si>
  <si>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</si>
  <si>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</si>
  <si>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</si>
  <si>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</si>
  <si>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</si>
  <si>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</si>
  <si>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</si>
  <si>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</si>
  <si>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</si>
  <si>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</si>
  <si>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</si>
  <si>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</si>
  <si>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</si>
  <si>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</si>
  <si>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</si>
  <si>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</si>
  <si>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</si>
  <si>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</si>
  <si>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</si>
  <si>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</si>
  <si>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</si>
  <si>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</si>
  <si>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</si>
  <si>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</si>
  <si>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</si>
  <si>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</si>
  <si>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</si>
  <si>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</si>
  <si>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</si>
  <si>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</si>
  <si>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</si>
  <si>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</si>
  <si>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</si>
  <si>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</si>
  <si>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</si>
  <si>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</si>
  <si>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</si>
  <si>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</si>
  <si>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</si>
  <si>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</si>
  <si>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</si>
  <si>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</si>
  <si>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</si>
  <si>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</si>
  <si>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</si>
  <si>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</si>
  <si>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</si>
  <si>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</si>
  <si>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</si>
  <si>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</si>
  <si>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</si>
  <si>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</si>
  <si>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</si>
  <si>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</si>
  <si>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</si>
  <si>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</si>
  <si>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</si>
  <si>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</si>
  <si>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</si>
  <si>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</si>
  <si>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</si>
  <si>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</si>
  <si>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</si>
  <si>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</si>
  <si>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</si>
  <si>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</si>
  <si>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</si>
  <si>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</si>
  <si>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</si>
  <si>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</si>
  <si>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</si>
  <si>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</si>
  <si>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</si>
  <si>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</si>
  <si>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</si>
  <si>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</si>
  <si>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</si>
  <si>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</si>
  <si>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</si>
  <si>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</si>
  <si>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</si>
  <si>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</si>
  <si>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</si>
  <si>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</si>
  <si>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</si>
  <si>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</si>
  <si>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</si>
  <si>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</si>
  <si>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</si>
  <si>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</si>
  <si>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</si>
  <si>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</si>
  <si>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</si>
  <si>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</si>
  <si>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</si>
  <si>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</si>
  <si>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</si>
  <si>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</si>
  <si>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</si>
  <si>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</si>
  <si>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</si>
  <si>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</si>
  <si>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</si>
  <si>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</si>
  <si>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</si>
  <si>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</si>
  <si>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</si>
  <si>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</si>
  <si>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</si>
  <si>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</si>
  <si>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</si>
  <si>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</si>
  <si>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</si>
  <si>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</si>
  <si>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</si>
  <si>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</si>
  <si>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</si>
  <si>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</si>
  <si>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</si>
  <si>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</si>
  <si>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</si>
  <si>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</si>
  <si>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</si>
  <si>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</si>
  <si>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</si>
  <si>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</si>
  <si>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</si>
  <si>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</si>
  <si>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</si>
  <si>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</si>
  <si>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</si>
  <si>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</si>
  <si>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</si>
  <si>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</si>
  <si>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</si>
  <si>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</si>
  <si>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</si>
  <si>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</si>
  <si>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</si>
  <si>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</si>
  <si>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</si>
  <si>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</si>
  <si>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</si>
  <si>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</si>
  <si>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</si>
  <si>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</si>
  <si>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</si>
  <si>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</si>
  <si>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</si>
  <si>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</si>
  <si>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</si>
  <si>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</si>
  <si>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</si>
  <si>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</si>
  <si>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</si>
  <si>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</si>
  <si>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</si>
  <si>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</si>
  <si>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</si>
  <si>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</si>
  <si>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</si>
  <si>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</si>
  <si>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</si>
  <si>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</si>
  <si>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</si>
  <si>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</si>
  <si>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</si>
  <si>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</si>
  <si>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</si>
  <si>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</si>
  <si>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</si>
  <si>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</si>
  <si>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</si>
  <si>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</si>
  <si>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</si>
  <si>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</si>
  <si>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</si>
  <si>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</si>
  <si>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</si>
  <si>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</si>
  <si>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</si>
  <si>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</si>
  <si>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</si>
  <si>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</si>
  <si>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</si>
  <si>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</si>
  <si>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</si>
  <si>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</si>
  <si>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</si>
  <si>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</si>
  <si>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</si>
  <si>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</si>
  <si>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</si>
  <si>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</si>
  <si>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</si>
  <si>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</si>
  <si>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</si>
  <si>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</si>
  <si>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</si>
  <si>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</si>
  <si>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</si>
  <si>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</si>
  <si>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</si>
  <si>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</si>
  <si>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</si>
  <si>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</si>
  <si>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</si>
  <si>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</si>
  <si>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</si>
  <si>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</si>
  <si>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</si>
  <si>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</si>
  <si>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</si>
  <si>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</si>
  <si>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</si>
  <si>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</si>
  <si>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</si>
  <si>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</si>
  <si>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</si>
  <si>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</si>
  <si>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</si>
  <si>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</si>
  <si>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</si>
  <si>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</si>
  <si>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</si>
  <si>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</si>
  <si>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</si>
  <si>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</si>
  <si>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</si>
  <si>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</si>
  <si>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</si>
  <si>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</si>
  <si>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</si>
  <si>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</si>
  <si>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</si>
  <si>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</si>
  <si>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</si>
  <si>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</si>
  <si>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</si>
  <si>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</si>
  <si>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</si>
  <si>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</si>
  <si>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</si>
  <si>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</si>
  <si>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</si>
  <si>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</si>
  <si>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</si>
  <si>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</si>
  <si>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</si>
  <si>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</si>
  <si>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</si>
  <si>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</si>
  <si>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</si>
  <si>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</si>
  <si>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</si>
  <si>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</si>
  <si>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</si>
  <si>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</si>
  <si>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</si>
  <si>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</si>
  <si>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</si>
  <si>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</si>
  <si>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</si>
  <si>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</si>
  <si>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</si>
  <si>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</si>
  <si>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</si>
  <si>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</si>
  <si>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</si>
  <si>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</si>
  <si>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</si>
  <si>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</si>
  <si>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</si>
  <si>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</si>
  <si>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</si>
  <si>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</si>
  <si>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</si>
  <si>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</si>
  <si>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</si>
  <si>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</si>
  <si>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</si>
  <si>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</si>
  <si>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</si>
  <si>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</si>
  <si>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</si>
  <si>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</si>
  <si>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</si>
  <si>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</si>
  <si>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</si>
  <si>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</si>
  <si>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</si>
  <si>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</si>
  <si>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</si>
  <si>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</si>
  <si>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</si>
  <si>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</si>
  <si>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</si>
  <si>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</si>
  <si>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</si>
  <si>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</si>
  <si>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</si>
  <si>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</si>
  <si>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</si>
  <si>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</si>
  <si>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</si>
  <si>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</si>
  <si>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</si>
  <si>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</si>
  <si>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</si>
  <si>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</si>
  <si>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</si>
  <si>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</si>
  <si>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</si>
  <si>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</si>
  <si>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</si>
  <si>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</si>
  <si>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</si>
  <si>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</si>
  <si>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</si>
  <si>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</si>
  <si>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</si>
  <si>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</si>
  <si>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</si>
  <si>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</si>
  <si>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</si>
  <si>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</si>
  <si>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</si>
  <si>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</si>
  <si>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</si>
  <si>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</si>
  <si>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</si>
  <si>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</si>
  <si>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</si>
  <si>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</si>
  <si>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</si>
  <si>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</si>
  <si>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</si>
  <si>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</si>
  <si>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</si>
  <si>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</si>
  <si>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</si>
  <si>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</si>
  <si>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</si>
  <si>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</si>
  <si>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</si>
  <si>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</si>
  <si>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</si>
  <si>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</si>
  <si>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</si>
  <si>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</si>
  <si>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</si>
  <si>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</si>
  <si>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</si>
  <si>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</si>
  <si>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</si>
  <si>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</si>
  <si>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</si>
  <si>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</si>
  <si>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</si>
  <si>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</si>
  <si>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</si>
  <si>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</si>
  <si>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</si>
  <si>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</si>
  <si>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</si>
  <si>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</si>
  <si>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</si>
  <si>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</si>
  <si>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</si>
  <si>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</si>
  <si>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</si>
  <si>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</si>
  <si>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</si>
  <si>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</si>
  <si>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</si>
  <si>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</si>
  <si>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</si>
  <si>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</si>
  <si>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</si>
  <si>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</si>
  <si>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</si>
  <si>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</si>
  <si>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</si>
  <si>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</si>
  <si>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</si>
  <si>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</si>
  <si>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</si>
  <si>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</si>
  <si>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</si>
  <si>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</si>
  <si>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</si>
  <si>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</si>
  <si>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</si>
  <si>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</si>
  <si>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</si>
  <si>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</si>
  <si>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</si>
  <si>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</si>
  <si>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</si>
  <si>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</si>
  <si>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</si>
  <si>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</si>
  <si>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</si>
  <si>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</si>
  <si>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</si>
  <si>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</si>
  <si>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</si>
  <si>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</si>
  <si>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</si>
  <si>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</si>
  <si>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</si>
  <si>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</si>
  <si>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</si>
  <si>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</si>
  <si>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</si>
  <si>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</si>
  <si>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</si>
  <si>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</si>
  <si>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</si>
  <si>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</si>
  <si>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</si>
  <si>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</si>
  <si>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</si>
  <si>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</si>
  <si>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</si>
  <si>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</si>
  <si>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</si>
  <si>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</si>
  <si>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</si>
  <si>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</si>
  <si>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</si>
  <si>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</si>
  <si>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</si>
  <si>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</si>
  <si>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</si>
  <si>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</si>
  <si>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</si>
  <si>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</si>
  <si>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</si>
  <si>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</si>
  <si>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</si>
  <si>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</si>
  <si>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</si>
  <si>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</si>
  <si>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</si>
  <si>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</si>
  <si>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</si>
  <si>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</si>
  <si>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</si>
  <si>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</si>
  <si>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</si>
  <si>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</si>
  <si>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</si>
  <si>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</si>
  <si>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</si>
  <si>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</si>
  <si>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</si>
  <si>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</si>
  <si>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</si>
  <si>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</si>
  <si>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</si>
  <si>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</si>
  <si>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</si>
  <si>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</si>
  <si>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</si>
  <si>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</si>
  <si>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</si>
  <si>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</si>
  <si>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</si>
  <si>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</si>
  <si>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</si>
  <si>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</si>
  <si>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</si>
  <si>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</si>
  <si>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</si>
  <si>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</si>
  <si>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</si>
  <si>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</si>
  <si>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</si>
  <si>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</si>
  <si>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</si>
  <si>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</si>
  <si>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</si>
  <si>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</si>
  <si>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</si>
  <si>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</si>
  <si>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</si>
  <si>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</si>
  <si>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</si>
  <si>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</si>
  <si>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</si>
  <si>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</si>
  <si>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</si>
  <si>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</si>
  <si>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</si>
  <si>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</si>
  <si>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</si>
  <si>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</si>
  <si>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</si>
  <si>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</si>
  <si>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</si>
  <si>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</si>
  <si>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</si>
  <si>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</si>
  <si>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</si>
  <si>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</si>
  <si>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</si>
  <si>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</si>
  <si>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</si>
  <si>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</si>
  <si>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</si>
  <si>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</si>
  <si>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</si>
  <si>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</si>
  <si>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</si>
  <si>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</si>
  <si>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</si>
  <si>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</si>
  <si>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</si>
  <si>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</si>
  <si>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</si>
  <si>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</si>
  <si>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</si>
  <si>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</si>
  <si>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</si>
  <si>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</si>
  <si>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</si>
  <si>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</si>
  <si>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</si>
  <si>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</si>
  <si>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</si>
  <si>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</si>
  <si>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</si>
  <si>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</si>
  <si>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</si>
  <si>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</si>
  <si>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</si>
  <si>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</si>
  <si>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</si>
  <si>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</si>
  <si>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</si>
  <si>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</si>
  <si>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</si>
  <si>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</si>
  <si>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</si>
  <si>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</si>
  <si>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</si>
  <si>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</si>
  <si>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</si>
  <si>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</si>
  <si>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</si>
  <si>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</si>
  <si>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</si>
  <si>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</si>
  <si>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</si>
  <si>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</si>
  <si>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</si>
  <si>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</si>
  <si>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</si>
  <si>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</si>
  <si>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</si>
  <si>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</si>
  <si>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</si>
  <si>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</si>
  <si>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</si>
  <si>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</si>
  <si>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</si>
  <si>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</si>
  <si>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</si>
  <si>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</si>
  <si>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</si>
  <si>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</si>
  <si>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</si>
  <si>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</si>
  <si>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</si>
  <si>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</si>
  <si>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</si>
  <si>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</si>
  <si>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</si>
  <si>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</si>
  <si>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</si>
  <si>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</si>
  <si>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</si>
  <si>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</si>
  <si>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</si>
  <si>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</si>
  <si>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</si>
  <si>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</si>
  <si>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</si>
  <si>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</si>
  <si>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</si>
  <si>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</si>
  <si>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</si>
  <si>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</si>
  <si>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</si>
  <si>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</si>
  <si>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</si>
  <si>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</si>
  <si>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</si>
  <si>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</si>
  <si>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</si>
  <si>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</si>
  <si>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</si>
  <si>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</si>
  <si>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</si>
  <si>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</si>
  <si>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</si>
  <si>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</si>
  <si>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</si>
  <si>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</si>
  <si>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</si>
  <si>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</si>
  <si>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</si>
  <si>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</si>
  <si>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</si>
  <si>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</si>
  <si>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</si>
  <si>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</si>
  <si>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</si>
  <si>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</si>
  <si>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</si>
  <si>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</si>
  <si>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</si>
  <si>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</si>
  <si>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</si>
  <si>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</si>
  <si>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</si>
  <si>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</si>
  <si>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</si>
  <si>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</si>
  <si>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</si>
  <si>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</si>
  <si>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</si>
  <si>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</si>
  <si>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</si>
  <si>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</si>
  <si>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</si>
  <si>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</si>
  <si>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</si>
  <si>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</si>
  <si>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</si>
  <si>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</si>
  <si>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</si>
  <si>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</si>
  <si>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</si>
  <si>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</si>
  <si>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</si>
  <si>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</si>
  <si>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</si>
  <si>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</si>
  <si>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</si>
  <si>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</si>
  <si>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</si>
  <si>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</si>
  <si>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</si>
  <si>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</si>
  <si>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</si>
  <si>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</si>
  <si>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</si>
  <si>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</si>
  <si>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</si>
  <si>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</si>
  <si>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</si>
  <si>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</si>
  <si>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</si>
  <si>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</si>
  <si>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</si>
  <si>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</si>
  <si>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</si>
  <si>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</si>
  <si>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</si>
  <si>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</si>
  <si>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</si>
  <si>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</si>
  <si>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</si>
  <si>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</si>
  <si>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</si>
  <si>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</si>
  <si>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</si>
  <si>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</si>
  <si>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</si>
  <si>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</si>
  <si>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</si>
  <si>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</si>
  <si>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</si>
  <si>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</si>
  <si>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</si>
  <si>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</si>
  <si>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</si>
  <si>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</si>
  <si>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</si>
  <si>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</si>
  <si>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</si>
  <si>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</si>
  <si>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</si>
  <si>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</si>
  <si>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</si>
  <si>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</si>
  <si>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</si>
  <si>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</si>
  <si>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</si>
  <si>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</si>
  <si>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</si>
  <si>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</si>
  <si>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</si>
  <si>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</si>
  <si>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</si>
  <si>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</si>
  <si>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</si>
  <si>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</si>
  <si>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</si>
  <si>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</si>
  <si>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</si>
  <si>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</si>
  <si>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</si>
  <si>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</si>
  <si>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</si>
  <si>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</si>
  <si>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</si>
  <si>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</si>
  <si>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</si>
  <si>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</si>
  <si>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</si>
  <si>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</si>
  <si>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</si>
  <si>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</si>
  <si>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</si>
  <si>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</si>
  <si>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</si>
  <si>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</si>
  <si>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</si>
  <si>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</si>
  <si>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</si>
  <si>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</si>
  <si>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</si>
  <si>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</si>
  <si>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</si>
  <si>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</si>
  <si>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</si>
  <si>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</si>
  <si>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</si>
  <si>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</si>
  <si>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</si>
  <si>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</si>
  <si>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</si>
  <si>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</si>
  <si>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</si>
  <si>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</si>
  <si>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</si>
  <si>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</si>
  <si>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</si>
  <si>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</si>
  <si>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</si>
  <si>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</si>
  <si>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</si>
  <si>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</si>
  <si>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</si>
  <si>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</si>
  <si>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</si>
  <si>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</si>
  <si>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</si>
  <si>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</si>
  <si>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</si>
  <si>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</si>
  <si>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</si>
  <si>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</si>
  <si>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</si>
  <si>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</si>
  <si>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</si>
  <si>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</si>
  <si>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</si>
  <si>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</si>
  <si>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</si>
  <si>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</si>
  <si>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</si>
  <si>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</si>
  <si>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</si>
  <si>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</si>
  <si>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</si>
  <si>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</si>
  <si>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</si>
  <si>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</si>
  <si>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</si>
  <si>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</si>
  <si>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</si>
  <si>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</si>
  <si>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</si>
  <si>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</si>
  <si>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</si>
  <si>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</si>
  <si>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</si>
  <si>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</si>
  <si>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</si>
  <si>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</si>
  <si>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</si>
  <si>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</si>
  <si>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</si>
  <si>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</si>
  <si>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</si>
  <si>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</si>
  <si>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</si>
  <si>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</si>
  <si>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</si>
  <si>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</si>
  <si>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</si>
  <si>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</si>
  <si>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</si>
  <si>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</si>
  <si>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</si>
  <si>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</si>
  <si>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</si>
  <si>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</si>
  <si>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</si>
  <si>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</si>
  <si>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</si>
  <si>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</si>
  <si>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</si>
  <si>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</si>
  <si>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</si>
  <si>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</si>
  <si>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</si>
  <si>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</si>
  <si>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</si>
  <si>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</si>
  <si>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</si>
  <si>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</si>
  <si>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</si>
  <si>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</si>
  <si>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</si>
  <si>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</si>
  <si>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</si>
  <si>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</si>
  <si>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</si>
  <si>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</si>
  <si>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</si>
  <si>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</si>
  <si>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</si>
  <si>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</si>
  <si>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</si>
  <si>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</si>
  <si>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</si>
  <si>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</si>
  <si>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</si>
  <si>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</si>
  <si>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</si>
  <si>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</si>
  <si>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</si>
  <si>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</si>
  <si>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</si>
  <si>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</si>
  <si>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</si>
  <si>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</si>
  <si>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</si>
  <si>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</si>
  <si>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</si>
  <si>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</si>
  <si>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</si>
  <si>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</si>
  <si>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</si>
  <si>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</si>
  <si>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</si>
  <si>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</si>
  <si>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</si>
  <si>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</si>
  <si>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</si>
  <si>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</si>
  <si>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</si>
  <si>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</si>
  <si>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</si>
  <si>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</si>
  <si>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</si>
  <si>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</si>
  <si>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</si>
  <si>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</si>
  <si>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</si>
  <si>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</si>
  <si>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</si>
  <si>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</si>
  <si>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</si>
  <si>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</si>
  <si>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</si>
  <si>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</si>
  <si>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</si>
  <si>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</si>
  <si>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</si>
  <si>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</si>
  <si>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</si>
  <si>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</si>
  <si>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</si>
  <si>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</si>
  <si>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</si>
  <si>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</si>
  <si>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</si>
  <si>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</si>
  <si>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</si>
  <si>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</si>
  <si>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</si>
  <si>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</si>
  <si>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</si>
  <si>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</si>
  <si>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</si>
  <si>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</si>
  <si>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</si>
  <si>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</si>
  <si>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</si>
  <si>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</si>
  <si>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</si>
  <si>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</si>
  <si>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</si>
  <si>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</si>
  <si>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</si>
  <si>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</si>
  <si>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</si>
  <si>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</si>
  <si>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</si>
  <si>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</si>
  <si>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</si>
  <si>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</si>
  <si>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</si>
  <si>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</si>
  <si>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</si>
  <si>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</si>
  <si>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</si>
  <si>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</si>
  <si>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</si>
  <si>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</si>
  <si>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</si>
  <si>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</si>
  <si>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</si>
  <si>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</si>
  <si>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</si>
  <si>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</si>
  <si>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</si>
  <si>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</si>
  <si>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</si>
  <si>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</si>
  <si>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</si>
  <si>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</si>
  <si>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</si>
  <si>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</si>
  <si>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</si>
  <si>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</si>
  <si>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</si>
  <si>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</si>
  <si>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</si>
  <si>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</si>
  <si>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</si>
  <si>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</si>
  <si>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</si>
  <si>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</si>
  <si>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</si>
  <si>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</si>
  <si>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</si>
  <si>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</si>
  <si>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</si>
  <si>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</si>
  <si>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</si>
  <si>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</si>
  <si>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</si>
  <si>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</si>
  <si>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</si>
  <si>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</si>
  <si>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</si>
  <si>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</si>
  <si>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</si>
  <si>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</si>
  <si>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</si>
  <si>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</si>
  <si>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</si>
  <si>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</si>
  <si>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</si>
  <si>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</si>
  <si>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</si>
  <si>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</si>
  <si>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</si>
  <si>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</si>
  <si>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</si>
  <si>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</si>
  <si>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</si>
  <si>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</si>
  <si>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</si>
  <si>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</si>
  <si>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</si>
  <si>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</si>
  <si>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</si>
  <si>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</si>
  <si>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</si>
  <si>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</si>
  <si>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</si>
  <si>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</si>
  <si>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</si>
  <si>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</si>
  <si>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</si>
  <si>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</si>
  <si>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</si>
  <si>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</si>
  <si>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</si>
  <si>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</si>
  <si>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</si>
  <si>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</si>
  <si>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</si>
  <si>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</si>
  <si>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</si>
  <si>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</si>
  <si>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</si>
  <si>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</si>
  <si>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</si>
  <si>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</si>
  <si>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</si>
  <si>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</si>
  <si>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</si>
  <si>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</si>
  <si>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</si>
  <si>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</si>
  <si>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</si>
  <si>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</si>
  <si>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</si>
  <si>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</si>
  <si>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</si>
  <si>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</si>
  <si>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</si>
  <si>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</si>
  <si>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</si>
  <si>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</si>
  <si>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</si>
  <si>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</si>
  <si>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</si>
  <si>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</si>
  <si>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</si>
  <si>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</si>
  <si>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</si>
  <si>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</si>
  <si>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</si>
  <si>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</si>
  <si>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</si>
  <si>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</si>
  <si>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</si>
  <si>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</si>
  <si>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</si>
  <si>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</si>
  <si>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</si>
  <si>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</si>
  <si>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</si>
  <si>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</si>
  <si>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</si>
  <si>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</si>
  <si>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</si>
  <si>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</si>
  <si>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</si>
  <si>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</si>
  <si>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</si>
  <si>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</si>
  <si>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</si>
  <si>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</si>
  <si>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</si>
  <si>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</si>
  <si>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</si>
  <si>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</si>
  <si>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</si>
  <si>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</si>
  <si>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</si>
  <si>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</si>
  <si>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</si>
  <si>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</si>
  <si>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</si>
  <si>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</si>
  <si>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</si>
  <si>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</si>
  <si>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</si>
  <si>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</si>
  <si>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</si>
  <si>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</si>
  <si>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</si>
  <si>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</si>
  <si>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</si>
  <si>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</si>
  <si>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</si>
  <si>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</si>
  <si>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</si>
  <si>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</si>
  <si>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</si>
  <si>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</si>
  <si>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</si>
  <si>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</si>
  <si>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</si>
  <si>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</si>
  <si>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</si>
  <si>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</si>
  <si>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</si>
  <si>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</si>
  <si>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</si>
  <si>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</si>
  <si>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</si>
  <si>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</si>
  <si>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</si>
  <si>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</si>
  <si>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</si>
  <si>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</si>
  <si>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</si>
  <si>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</si>
  <si>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</si>
  <si>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</si>
  <si>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</si>
  <si>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</si>
  <si>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</si>
  <si>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</si>
  <si>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</si>
  <si>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</si>
  <si>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</si>
  <si>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</si>
  <si>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</si>
  <si>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</si>
  <si>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</si>
  <si>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</si>
  <si>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</si>
  <si>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</si>
  <si>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</si>
  <si>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</si>
  <si>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</si>
  <si>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</si>
  <si>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</si>
  <si>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</si>
  <si>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</si>
  <si>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</si>
  <si>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</si>
  <si>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</si>
  <si>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</si>
  <si>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</si>
  <si>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</si>
  <si>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</si>
  <si>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</si>
  <si>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</si>
  <si>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</si>
  <si>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</si>
  <si>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</si>
  <si>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</si>
  <si>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</si>
  <si>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</si>
  <si>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</si>
  <si>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</si>
  <si>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</si>
  <si>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</si>
  <si>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</si>
  <si>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</si>
  <si>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</si>
  <si>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</si>
  <si>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</si>
  <si>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</si>
  <si>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</si>
  <si>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</si>
  <si>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</si>
  <si>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</si>
  <si>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</si>
  <si>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</si>
  <si>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</si>
  <si>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</si>
  <si>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</si>
  <si>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</si>
  <si>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</si>
  <si>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</si>
  <si>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</si>
  <si>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</si>
  <si>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</si>
  <si>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</si>
  <si>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</si>
  <si>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</si>
  <si>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</si>
  <si>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</si>
  <si>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</si>
  <si>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</si>
  <si>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</si>
  <si>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</si>
  <si>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</si>
  <si>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</si>
  <si>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</si>
  <si>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</si>
  <si>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</si>
  <si>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</si>
  <si>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</si>
  <si>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</si>
  <si>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</si>
  <si>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</si>
  <si>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</si>
  <si>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</si>
  <si>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</si>
  <si>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</si>
  <si>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</si>
  <si>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</si>
  <si>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</si>
  <si>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</si>
  <si>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</si>
  <si>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</si>
  <si>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</si>
  <si>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</si>
  <si>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</si>
  <si>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</si>
  <si>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</si>
  <si>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</si>
  <si>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</si>
  <si>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</si>
  <si>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</si>
  <si>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</si>
  <si>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</si>
  <si>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</si>
  <si>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</si>
  <si>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</si>
  <si>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</si>
  <si>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</si>
  <si>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</si>
  <si>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</si>
  <si>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</si>
  <si>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</si>
  <si>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</si>
  <si>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</si>
  <si>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</si>
  <si>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</si>
  <si>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</si>
  <si>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</si>
  <si>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</si>
  <si>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</si>
  <si>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</si>
  <si>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</si>
  <si>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</si>
  <si>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</si>
  <si>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</si>
  <si>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</si>
  <si>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</si>
  <si>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</si>
  <si>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</si>
  <si>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</si>
  <si>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</si>
  <si>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</si>
  <si>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</si>
  <si>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</si>
  <si>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</si>
  <si>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</si>
  <si>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</si>
  <si>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</si>
  <si>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</si>
  <si>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</si>
  <si>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</si>
  <si>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</si>
  <si>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</si>
  <si>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</si>
  <si>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</si>
  <si>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</si>
  <si>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</si>
  <si>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</si>
  <si>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</si>
  <si>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</si>
  <si>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</si>
  <si>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</si>
  <si>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</si>
  <si>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</si>
  <si>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</si>
  <si>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</si>
  <si>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</si>
  <si>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</si>
  <si>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</si>
  <si>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</si>
  <si>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</si>
  <si>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</si>
  <si>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</si>
  <si>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</si>
  <si>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</si>
  <si>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</si>
  <si>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</si>
  <si>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</si>
  <si>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</si>
  <si>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</si>
  <si>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</si>
  <si>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</si>
  <si>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</si>
  <si>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</si>
  <si>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</si>
  <si>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</si>
  <si>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</si>
  <si>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</si>
  <si>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</si>
  <si>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</si>
  <si>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</si>
  <si>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</si>
  <si>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</si>
  <si>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</si>
  <si>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</si>
  <si>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</si>
  <si>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</si>
  <si>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</si>
  <si>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</si>
  <si>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</si>
  <si>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</si>
  <si>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</si>
  <si>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</si>
  <si>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</si>
  <si>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</si>
  <si>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</si>
  <si>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</si>
  <si>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</si>
  <si>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</si>
  <si>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</si>
  <si>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</si>
  <si>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</si>
  <si>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</si>
  <si>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</si>
  <si>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</si>
  <si>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</si>
  <si>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</si>
  <si>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</si>
  <si>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</si>
  <si>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</si>
  <si>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</si>
  <si>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</si>
  <si>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</si>
  <si>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</si>
  <si>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</si>
  <si>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</si>
  <si>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</si>
  <si>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</si>
  <si>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</si>
  <si>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</si>
  <si>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</si>
  <si>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</si>
  <si>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</si>
  <si>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</si>
  <si>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</si>
  <si>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</si>
  <si>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</si>
  <si>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</si>
  <si>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</si>
  <si>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</si>
  <si>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</si>
  <si>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</si>
  <si>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</si>
  <si>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</si>
  <si>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</si>
  <si>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</si>
  <si>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</si>
  <si>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</si>
  <si>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</si>
  <si>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</si>
  <si>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</si>
  <si>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</si>
  <si>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</si>
  <si>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</si>
  <si>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</si>
  <si>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</si>
  <si>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</si>
  <si>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</si>
  <si>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</si>
  <si>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</si>
  <si>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</si>
  <si>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</si>
  <si>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</si>
  <si>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</si>
  <si>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</si>
  <si>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</si>
  <si>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</si>
  <si>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</si>
  <si>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</si>
  <si>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</si>
  <si>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</si>
  <si>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</si>
  <si>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</si>
  <si>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</si>
  <si>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</si>
  <si>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</si>
  <si>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</si>
  <si>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</si>
  <si>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</si>
  <si>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</si>
  <si>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</si>
  <si>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</si>
  <si>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</si>
  <si>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</si>
  <si>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</si>
  <si>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</si>
  <si>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</si>
  <si>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</si>
  <si>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</si>
  <si>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</si>
  <si>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</si>
  <si>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</si>
  <si>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</si>
  <si>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</si>
  <si>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</si>
  <si>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</si>
  <si>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</si>
  <si>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</si>
  <si>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</si>
  <si>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</si>
  <si>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</si>
  <si>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</si>
  <si>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</si>
  <si>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</si>
  <si>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</si>
  <si>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</si>
  <si>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</si>
  <si>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</si>
  <si>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</si>
  <si>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</si>
  <si>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</si>
  <si>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</si>
  <si>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</si>
  <si>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</si>
  <si>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</si>
  <si>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</si>
  <si>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</si>
  <si>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</si>
  <si>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</si>
  <si>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</si>
  <si>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</si>
  <si>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</si>
  <si>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</si>
  <si>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</si>
  <si>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</si>
  <si>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</si>
  <si>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</si>
  <si>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</si>
  <si>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</si>
  <si>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</si>
  <si>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</si>
  <si>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</si>
  <si>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</si>
  <si>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</si>
  <si>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</si>
  <si>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</si>
  <si>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</si>
  <si>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</si>
  <si>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</si>
  <si>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</si>
  <si>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</si>
  <si>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</si>
  <si>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</si>
  <si>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</si>
  <si>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</si>
  <si>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</si>
  <si>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</si>
  <si>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</si>
  <si>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</si>
  <si>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</si>
  <si>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</si>
  <si>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</si>
  <si>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</si>
  <si>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</si>
  <si>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</si>
  <si>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</si>
  <si>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</si>
  <si>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</si>
  <si>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</si>
  <si>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</si>
  <si>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</si>
  <si>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</si>
  <si>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</si>
  <si>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</si>
  <si>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</si>
  <si>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</si>
  <si>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</si>
  <si>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</si>
  <si>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</si>
  <si>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</si>
  <si>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</si>
  <si>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</si>
  <si>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</si>
  <si>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</si>
  <si>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</si>
  <si>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</si>
  <si>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</si>
  <si>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</si>
  <si>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</si>
  <si>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</si>
  <si>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</si>
  <si>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</si>
  <si>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</si>
  <si>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</si>
  <si>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</si>
  <si>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</si>
  <si>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</si>
  <si>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</si>
  <si>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</si>
  <si>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</si>
  <si>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</si>
  <si>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</si>
  <si>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</si>
  <si>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</si>
  <si>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</si>
  <si>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</si>
  <si>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</si>
  <si>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</si>
  <si>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</si>
  <si>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</si>
  <si>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</si>
  <si>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</si>
  <si>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</si>
  <si>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</si>
  <si>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</si>
  <si>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</si>
  <si>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</si>
  <si>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</si>
  <si>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</si>
  <si>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</si>
  <si>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</si>
  <si>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</si>
  <si>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</si>
  <si>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</si>
  <si>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</si>
  <si>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</si>
  <si>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</si>
  <si>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</si>
  <si>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</si>
  <si>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</si>
  <si>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</si>
  <si>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</si>
  <si>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</si>
  <si>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</si>
  <si>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</si>
  <si>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</si>
  <si>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</si>
  <si>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</si>
  <si>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</si>
  <si>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</si>
  <si>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</si>
  <si>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</si>
  <si>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</si>
  <si>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</si>
  <si>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</si>
  <si>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</si>
  <si>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</si>
  <si>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</si>
  <si>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</si>
  <si>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</si>
  <si>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</si>
  <si>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</si>
  <si>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</si>
  <si>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</si>
  <si>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</si>
  <si>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</si>
  <si>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</si>
  <si>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</si>
  <si>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</si>
  <si>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</si>
  <si>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</si>
  <si>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</si>
  <si>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</si>
  <si>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</si>
  <si>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</si>
  <si>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</si>
  <si>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</si>
  <si>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</si>
  <si>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</si>
  <si>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</si>
  <si>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</si>
  <si>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</si>
  <si>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</si>
  <si>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</si>
  <si>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</si>
  <si>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</si>
  <si>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</si>
  <si>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</si>
  <si>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</si>
  <si>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</si>
  <si>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</si>
  <si>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</si>
  <si>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</si>
  <si>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</si>
  <si>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</si>
  <si>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</si>
  <si>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</si>
  <si>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</si>
  <si>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</si>
  <si>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</si>
  <si>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</si>
  <si>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</si>
  <si>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</si>
  <si>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</si>
  <si>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</si>
  <si>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</si>
  <si>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</si>
  <si>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</si>
  <si>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</si>
  <si>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</si>
  <si>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</si>
  <si>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</si>
  <si>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</si>
  <si>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</si>
  <si>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</si>
  <si>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</si>
  <si>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</si>
  <si>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</si>
  <si>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</si>
  <si>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</si>
  <si>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</si>
  <si>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</si>
  <si>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</si>
  <si>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</si>
  <si>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</si>
  <si>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</si>
  <si>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</si>
  <si>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</si>
  <si>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</si>
  <si>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</si>
  <si>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</si>
  <si>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</si>
  <si>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</si>
  <si>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</si>
  <si>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</si>
  <si>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</si>
  <si>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</si>
  <si>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</si>
  <si>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</si>
  <si>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</si>
  <si>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</si>
  <si>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</si>
  <si>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</si>
  <si>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</si>
  <si>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</si>
  <si>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</si>
  <si>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</si>
  <si>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</si>
  <si>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</si>
  <si>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</si>
  <si>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</si>
  <si>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</si>
  <si>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</si>
  <si>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</si>
  <si>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</si>
  <si>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</si>
  <si>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</si>
  <si>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</si>
  <si>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</si>
  <si>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</si>
  <si>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</si>
  <si>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</si>
  <si>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</si>
  <si>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</si>
  <si>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</si>
  <si>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</si>
  <si>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</si>
  <si>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</si>
  <si>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</si>
  <si>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</si>
  <si>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</si>
  <si>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</si>
  <si>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</si>
  <si>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</si>
  <si>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</si>
  <si>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</si>
  <si>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</si>
  <si>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</si>
  <si>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</si>
  <si>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</si>
  <si>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</si>
  <si>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</si>
  <si>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</si>
  <si>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</si>
  <si>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</si>
  <si>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</si>
  <si>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</si>
  <si>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</si>
  <si>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</si>
  <si>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</si>
  <si>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</si>
  <si>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</si>
  <si>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</si>
  <si>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</si>
  <si>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</si>
  <si>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</si>
  <si>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</si>
  <si>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</si>
  <si>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</si>
  <si>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</si>
  <si>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</si>
  <si>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</si>
  <si>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</si>
  <si>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</si>
  <si>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</si>
  <si>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</si>
  <si>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</si>
  <si>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</si>
  <si>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</si>
  <si>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</si>
  <si>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</si>
  <si>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</si>
  <si>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</si>
  <si>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</si>
  <si>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</si>
  <si>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</si>
  <si>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</si>
  <si>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</si>
  <si>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</si>
  <si>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</si>
  <si>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</si>
  <si>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</si>
  <si>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</si>
  <si>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</si>
  <si>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</si>
  <si>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</si>
  <si>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</si>
  <si>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</si>
  <si>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</si>
  <si>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</si>
  <si>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</si>
  <si>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</si>
  <si>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</si>
  <si>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</si>
  <si>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</si>
  <si>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</si>
  <si>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</si>
  <si>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</si>
  <si>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</si>
  <si>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</si>
  <si>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</si>
  <si>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</si>
  <si>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</si>
  <si>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</si>
  <si>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</si>
  <si>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</si>
  <si>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</si>
  <si>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</si>
  <si>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</si>
  <si>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</si>
  <si>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</si>
  <si>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</si>
  <si>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</si>
  <si>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</si>
  <si>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</si>
  <si>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</si>
  <si>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</si>
  <si>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</si>
  <si>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</si>
  <si>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</si>
  <si>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</si>
  <si>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</si>
  <si>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</si>
  <si>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</si>
  <si>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</si>
  <si>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</si>
  <si>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</si>
  <si>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</si>
  <si>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</si>
  <si>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</si>
  <si>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</si>
  <si>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</si>
  <si>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</si>
  <si>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</si>
  <si>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</si>
  <si>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</si>
  <si>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</si>
  <si>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</si>
  <si>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</si>
  <si>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</si>
  <si>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</si>
  <si>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</si>
  <si>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</si>
  <si>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</si>
  <si>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</si>
  <si>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</si>
  <si>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</si>
  <si>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</si>
  <si>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</si>
  <si>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</si>
  <si>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</si>
  <si>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</si>
  <si>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</si>
  <si>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</si>
  <si>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</si>
  <si>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</si>
  <si>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</si>
  <si>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</si>
  <si>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</si>
  <si>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</si>
  <si>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</si>
  <si>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</si>
  <si>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</si>
  <si>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</si>
  <si>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</si>
  <si>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</si>
  <si>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</si>
  <si>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</si>
  <si>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</si>
  <si>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</si>
  <si>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</si>
  <si>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</si>
  <si>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</si>
  <si>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</si>
  <si>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</si>
  <si>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</si>
  <si>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</si>
  <si>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</si>
  <si>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</si>
  <si>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</si>
  <si>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</si>
  <si>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</si>
  <si>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</si>
  <si>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</si>
  <si>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</si>
  <si>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</si>
  <si>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</si>
  <si>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</si>
  <si>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</si>
  <si>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</si>
  <si>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</si>
  <si>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</si>
  <si>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</si>
  <si>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</si>
  <si>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</si>
  <si>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</si>
  <si>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</si>
  <si>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</si>
  <si>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</si>
  <si>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</si>
  <si>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</si>
  <si>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</si>
  <si>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</si>
  <si>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</si>
  <si>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</si>
  <si>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</si>
  <si>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</si>
  <si>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</si>
  <si>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</si>
  <si>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</si>
  <si>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</si>
  <si>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</si>
  <si>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</si>
  <si>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</si>
  <si>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</si>
  <si>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</si>
  <si>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</si>
  <si>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</si>
  <si>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</si>
  <si>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</si>
  <si>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</si>
  <si>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</si>
  <si>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</si>
  <si>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</si>
  <si>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</si>
  <si>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</si>
  <si>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</si>
  <si>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</si>
  <si>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</si>
  <si>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</si>
  <si>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</si>
  <si>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</si>
  <si>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</si>
  <si>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</si>
  <si>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</si>
  <si>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</si>
  <si>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</si>
  <si>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</si>
  <si>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</si>
  <si>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</si>
  <si>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</si>
  <si>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</si>
  <si>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</si>
  <si>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</si>
  <si>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</si>
  <si>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</si>
  <si>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</si>
  <si>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</si>
  <si>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</si>
  <si>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</si>
  <si>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</si>
  <si>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</si>
  <si>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</si>
  <si>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</si>
  <si>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</si>
  <si>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</si>
  <si>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</si>
  <si>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</si>
  <si>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</si>
  <si>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</si>
  <si>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</si>
  <si>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</si>
  <si>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</si>
  <si>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</si>
  <si>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</si>
  <si>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</si>
  <si>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</si>
  <si>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</si>
  <si>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</si>
  <si>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</si>
  <si>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</si>
  <si>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</si>
  <si>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</si>
  <si>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</si>
  <si>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</si>
  <si>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</si>
  <si>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</si>
  <si>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PCM-20251126-00001559</t>
  </si>
  <si>
    <t xml:space="preserve">down again , team on way need 70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</si>
  <si>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</si>
  <si>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</si>
  <si>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</si>
  <si>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</si>
  <si>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</si>
  <si>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</si>
  <si>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</si>
  <si>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</si>
  <si>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</si>
  <si>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</si>
  <si>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</si>
  <si>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</si>
  <si>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</si>
  <si>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</si>
  <si>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</si>
  <si>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</si>
  <si>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</si>
  <si>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</si>
  <si>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</si>
  <si>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</si>
  <si>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</si>
  <si>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</si>
  <si>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</si>
  <si>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</si>
  <si>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</si>
  <si>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</si>
  <si>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</si>
  <si>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</si>
  <si>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</si>
  <si>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</si>
  <si>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</si>
  <si>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</si>
  <si>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</si>
  <si>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</si>
  <si>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</si>
  <si>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</si>
  <si>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</si>
  <si>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</si>
  <si>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</si>
  <si>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</si>
  <si>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</si>
  <si>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</si>
  <si>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</si>
  <si>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</si>
  <si>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</si>
  <si>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</si>
  <si>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</si>
  <si>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</si>
  <si>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</si>
  <si>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</si>
  <si>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</si>
  <si>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</si>
  <si>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</si>
  <si>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</si>
  <si>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</si>
  <si>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</si>
  <si>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</si>
  <si>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</si>
  <si>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</si>
  <si>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</si>
  <si>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</si>
  <si>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</si>
  <si>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</si>
  <si>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</si>
  <si>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</si>
  <si>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</si>
  <si>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</si>
  <si>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</si>
  <si>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</si>
  <si>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</si>
  <si>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</si>
  <si>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</si>
  <si>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</si>
  <si>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</si>
  <si>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</si>
  <si>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</si>
  <si>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</si>
  <si>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</si>
  <si>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</si>
  <si>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</si>
  <si>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</si>
  <si>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</si>
  <si>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</si>
  <si>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</si>
  <si>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PCM-20251126-00002178</t>
  </si>
  <si>
    <t>ETA 40 min</t>
  </si>
  <si>
    <t xml:space="preserve"> PCM-20250215-00000830 </t>
  </si>
  <si>
    <t>LTE site still down and  site located in aramco area access issue need special permission</t>
  </si>
  <si>
    <t>PCM-20251126-00002206</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</si>
  <si>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</si>
  <si>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</si>
  <si>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</si>
  <si>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</si>
  <si>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</si>
  <si>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</si>
  <si>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</si>
  <si>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</si>
  <si>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</si>
  <si>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PCM-20251127-00000037</t>
  </si>
  <si>
    <t xml:space="preserve">ETA 55 min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</si>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</sst>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1"/>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xf numFmtId="22" fontId="0" fillId="0" borderId="0" xfId="0" applyNumberFormat="1"/>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5" totalsRowShown="0" headerRowDxfId="166" dataDxfId="165" headerRowBorderDxfId="163" tableBorderDxfId="164" totalsRowBorderDxfId="162">
  <autoFilter ref="A1:L4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2" totalsRowShown="0" headerRowDxfId="149" dataDxfId="148" headerRowBorderDxfId="146" tableBorderDxfId="147" totalsRowBorderDxfId="145">
  <autoFilter ref="A1:CJ10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56" dataDxfId="55" headerRowBorderDxfId="53" tableBorderDxfId="54">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3" totalsRowShown="0" headerRowDxfId="40" dataDxfId="39" headerRowBorderDxfId="37" tableBorderDxfId="38" totalsRowBorderDxfId="36">
  <autoFilter ref="A1:L33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9" totalsRowShown="0" headerRowDxfId="23" dataDxfId="22" headerRowBorderDxfId="20" tableBorderDxfId="21">
  <autoFilter ref="A1:L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 totalsRowShown="0" headerRowDxfId="7" headerRowBorderDxfId="5" tableBorderDxfId="6">
  <autoFilter ref="A1:L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325.09228460647864</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t="s">
        <v>39023</v>
      </c>
      <c r="B3" s="137" t="str">
        <f>IFERROR(VLOOKUP(D3,DB!A:K,11,0),"")</f>
        <v>R1</v>
      </c>
      <c r="C3" s="137">
        <v>1</v>
      </c>
      <c r="D3" s="56" t="s">
        <v>12662</v>
      </c>
      <c r="E3" s="136" t="s">
        <v>39021</v>
      </c>
      <c r="F3" s="135">
        <v>45987.744976851849</v>
      </c>
      <c r="G3" s="134">
        <f ca="1">IFERROR(NOW()-F3,"-")</f>
        <v>0.29573368055571336</v>
      </c>
      <c r="H3" s="135">
        <v>45987.96162037037</v>
      </c>
      <c r="I3" s="137" t="str">
        <f>IFERROR(VLOOKUP(D3,DB!A:F,6,0),"")</f>
        <v>Generator-SG</v>
      </c>
      <c r="J3" s="137" t="str">
        <f>IFERROR(VLOOKUP(D3,DB!A:G,7,0),"")</f>
        <v>Dead</v>
      </c>
      <c r="K3" s="133" t="s">
        <v>39024</v>
      </c>
      <c r="L3" s="132" t="str">
        <f>IFERROR(VLOOKUP(D3,DB!A:I,9,0),"")</f>
        <v>Latis</v>
      </c>
    </row>
    <row r="4" spans="1:15" s="61" customFormat="1" ht="15" customHeight="1">
      <c r="A4" s="138"/>
      <c r="B4" s="137" t="str">
        <f>IFERROR(VLOOKUP(D4,DB!A:K,11,0),"")</f>
        <v/>
      </c>
      <c r="C4" s="137"/>
      <c r="D4" s="56"/>
      <c r="E4" s="136"/>
      <c r="F4" s="135"/>
      <c r="G4" s="134">
        <f ca="1">IFERROR(NOW()-F4,"-")</f>
        <v>45988.040710532405</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45988.040710532405</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45988.040710532405</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45988.040710532405</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45988.040710532405</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45988.040710532405</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45988.040710532405</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45988.040710532405</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45988.040710532405</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45988.040710532405</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45988.040710532405</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45988.040710532405</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45988.040710532405</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45988.040710532405</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45988.040710532405</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45988.040710532405</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45988.040710532405</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45988.040710532405</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45988.040710532405</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45988.040710532405</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45988.040710532405</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45988.040710532405</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45988.040710532405</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45988.040710532405</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45988.040710532405</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45988.040710532405</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45988.040710532405</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45988.040710532405</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45988.040710532405</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45988.040710532405</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45988.040710532405</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45988.040710532405</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45988.040710532405</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45988.040710532405</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45988.040710532405</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45988.040710532405</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45988.040710532405</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45988.040710532405</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45988.040710532405</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45988.040710532405</v>
      </c>
      <c r="H43" s="135"/>
      <c r="I43" s="137" t="str">
        <f>IFERROR(VLOOKUP(D43,DB!A:F,6,0),"")</f>
        <v/>
      </c>
      <c r="J43" s="137" t="str">
        <f>IFERROR(VLOOKUP(D43,DB!A:G,7,0),"")</f>
        <v/>
      </c>
      <c r="K43" s="133"/>
      <c r="L43" s="132" t="str">
        <f>IFERROR(VLOOKUP(D43,DB!A:I,9,0),"")</f>
        <v/>
      </c>
    </row>
    <row r="44" spans="1:12" s="61" customFormat="1" ht="15" customHeight="1">
      <c r="A44" s="138"/>
      <c r="B44" s="137" t="str">
        <f>IFERROR(VLOOKUP(D44,DB!A:K,11,0),"")</f>
        <v/>
      </c>
      <c r="C44" s="137"/>
      <c r="D44" s="56"/>
      <c r="E44" s="136"/>
      <c r="F44" s="135"/>
      <c r="G44" s="134">
        <f ca="1">IFERROR(NOW()-F44,"-")</f>
        <v>45988.040710532405</v>
      </c>
      <c r="H44" s="135"/>
      <c r="I44" s="137" t="str">
        <f>IFERROR(VLOOKUP(D44,DB!A:F,6,0),"")</f>
        <v/>
      </c>
      <c r="J44" s="137" t="str">
        <f>IFERROR(VLOOKUP(D44,DB!A:G,7,0),"")</f>
        <v/>
      </c>
      <c r="K44" s="133"/>
      <c r="L44" s="132" t="str">
        <f>IFERROR(VLOOKUP(D44,DB!A:I,9,0),"")</f>
        <v/>
      </c>
    </row>
    <row r="45" spans="1:12" s="61" customFormat="1" ht="15" customHeight="1">
      <c r="A45" s="138"/>
      <c r="B45" s="137" t="str">
        <f>IFERROR(VLOOKUP(D45,DB!A:K,11,0),"")</f>
        <v/>
      </c>
      <c r="C45" s="137"/>
      <c r="D45" s="56"/>
      <c r="E45" s="136"/>
      <c r="F45" s="135"/>
      <c r="G45" s="134">
        <f ca="1">IFERROR(NOW()-F45,"-")</f>
        <v>45988.040710532405</v>
      </c>
      <c r="H45" s="135"/>
      <c r="I45" s="137" t="str">
        <f>IFERROR(VLOOKUP(D45,DB!A:F,6,0),"")</f>
        <v/>
      </c>
      <c r="J45" s="137" t="str">
        <f>IFERROR(VLOOKUP(D45,DB!A:G,7,0),"")</f>
        <v/>
      </c>
      <c r="K45" s="133"/>
      <c r="L45" s="132" t="str">
        <f>IFERROR(VLOOKUP(D45,DB!A:I,9,0),"")</f>
        <v/>
      </c>
    </row>
    <row r="46" spans="1:12" s="61" customFormat="1" ht="15" customHeight="1">
      <c r="F46" s="131"/>
      <c r="G46" s="130"/>
      <c r="H46" s="131"/>
      <c r="K46" s="129"/>
    </row>
    <row r="47" spans="1:12" s="61" customFormat="1" ht="15" customHeight="1">
      <c r="F47" s="131"/>
      <c r="G47" s="130"/>
      <c r="H47" s="131"/>
      <c r="K47" s="129"/>
    </row>
    <row r="48" spans="1:12" s="61" customFormat="1" ht="15" customHeight="1">
      <c r="F48" s="131"/>
      <c r="G48" s="130"/>
      <c r="H48" s="131"/>
      <c r="K48" s="129"/>
    </row>
    <row r="49" spans="6:11" s="61" customFormat="1" ht="15" customHeight="1">
      <c r="F49" s="131"/>
      <c r="G49" s="130"/>
      <c r="H49" s="131"/>
      <c r="K49" s="129"/>
    </row>
    <row r="50" spans="6:11" s="61" customFormat="1" ht="15" customHeight="1">
      <c r="F50" s="131"/>
      <c r="G50" s="130"/>
      <c r="H50" s="131"/>
      <c r="K50" s="129"/>
    </row>
  </sheetData>
  <customSheetViews>
    <customSheetView guid="{F6042A99-DD27-4453-835D-0834D95730CC}" filter="1" showAutoFilter="1">
      <pageMargins left="0" right="0" top="0" bottom="0" header="0" footer="0"/>
      <autoFilter ref="B1:M1" xr:uid="{E1B85D07-94B0-4108-921B-A097C4A7F6E6}"/>
    </customSheetView>
  </customSheetViews>
  <dataValidations count="2">
    <dataValidation allowBlank="1" showInputMessage="1" showErrorMessage="1" sqref="E1" xr:uid="{5DBA255D-CDD9-49FB-AD3C-AF70AB4EE696}"/>
    <dataValidation type="list" allowBlank="1" showInputMessage="1" showErrorMessage="1" sqref="E2:E4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2"/>
  <sheetViews>
    <sheetView tabSelected="1" workbookViewId="0">
      <pane ySplit="1" topLeftCell="A2" activePane="bottomLeft" state="frozen"/>
      <selection pane="bottomLeft" activeCell="K8" sqref="K8"/>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39025</v>
      </c>
      <c r="N1" s="84" t="s">
        <v>39026</v>
      </c>
      <c r="O1" s="84" t="s">
        <v>39027</v>
      </c>
      <c r="P1" s="84" t="s">
        <v>39028</v>
      </c>
      <c r="Q1" s="84" t="s">
        <v>39029</v>
      </c>
      <c r="R1" s="84" t="s">
        <v>39030</v>
      </c>
      <c r="S1" s="84" t="s">
        <v>39031</v>
      </c>
      <c r="T1" s="84" t="s">
        <v>39032</v>
      </c>
      <c r="U1" s="84" t="s">
        <v>39033</v>
      </c>
      <c r="V1" s="84" t="s">
        <v>39034</v>
      </c>
      <c r="W1" s="84" t="s">
        <v>39035</v>
      </c>
      <c r="X1" s="84" t="s">
        <v>39036</v>
      </c>
      <c r="Y1" s="84" t="s">
        <v>39037</v>
      </c>
      <c r="Z1" s="84" t="s">
        <v>39038</v>
      </c>
      <c r="AA1" s="84" t="s">
        <v>39039</v>
      </c>
      <c r="AB1" s="84" t="s">
        <v>39040</v>
      </c>
      <c r="AC1" s="84" t="s">
        <v>39041</v>
      </c>
      <c r="AD1" s="84" t="s">
        <v>39042</v>
      </c>
      <c r="AE1" s="84" t="s">
        <v>39043</v>
      </c>
      <c r="AF1" s="84" t="s">
        <v>39044</v>
      </c>
      <c r="AG1" s="84" t="s">
        <v>39045</v>
      </c>
      <c r="AH1" s="84" t="s">
        <v>39046</v>
      </c>
      <c r="AI1" s="84" t="s">
        <v>39047</v>
      </c>
      <c r="AJ1" s="84" t="s">
        <v>39048</v>
      </c>
      <c r="AK1" s="84" t="s">
        <v>39049</v>
      </c>
      <c r="AL1" s="84" t="s">
        <v>39050</v>
      </c>
      <c r="AM1" s="84" t="s">
        <v>39051</v>
      </c>
      <c r="AN1" s="84" t="s">
        <v>39052</v>
      </c>
      <c r="AO1" s="84" t="s">
        <v>39053</v>
      </c>
      <c r="AP1" s="84" t="s">
        <v>39054</v>
      </c>
      <c r="AQ1" s="84" t="s">
        <v>39055</v>
      </c>
      <c r="AR1" s="84" t="s">
        <v>39056</v>
      </c>
      <c r="AS1" s="84" t="s">
        <v>39057</v>
      </c>
      <c r="AT1" s="84" t="s">
        <v>39058</v>
      </c>
      <c r="AU1" s="84" t="s">
        <v>39059</v>
      </c>
      <c r="AV1" s="84" t="s">
        <v>39060</v>
      </c>
      <c r="AW1" s="84" t="s">
        <v>39061</v>
      </c>
      <c r="AX1" s="84" t="s">
        <v>39062</v>
      </c>
      <c r="AY1" s="84" t="s">
        <v>39063</v>
      </c>
      <c r="AZ1" s="84" t="s">
        <v>39064</v>
      </c>
      <c r="BA1" s="84" t="s">
        <v>39065</v>
      </c>
      <c r="BB1" s="84" t="s">
        <v>39066</v>
      </c>
      <c r="BC1" s="84" t="s">
        <v>39067</v>
      </c>
      <c r="BD1" s="84" t="s">
        <v>39068</v>
      </c>
      <c r="BE1" s="84" t="s">
        <v>39069</v>
      </c>
      <c r="BF1" s="84" t="s">
        <v>39070</v>
      </c>
      <c r="BG1" s="84" t="s">
        <v>39071</v>
      </c>
      <c r="BH1" s="84" t="s">
        <v>39072</v>
      </c>
      <c r="BI1" s="84" t="s">
        <v>39073</v>
      </c>
      <c r="BJ1" s="84" t="s">
        <v>39074</v>
      </c>
      <c r="BK1" s="84" t="s">
        <v>39075</v>
      </c>
      <c r="BL1" s="84" t="s">
        <v>39076</v>
      </c>
      <c r="BM1" s="84" t="s">
        <v>39077</v>
      </c>
      <c r="BN1" s="84" t="s">
        <v>39078</v>
      </c>
      <c r="BO1" s="84" t="s">
        <v>39079</v>
      </c>
      <c r="BP1" s="84" t="s">
        <v>39080</v>
      </c>
      <c r="BQ1" s="84" t="s">
        <v>39081</v>
      </c>
      <c r="BR1" s="84" t="s">
        <v>39082</v>
      </c>
      <c r="BS1" s="84" t="s">
        <v>39083</v>
      </c>
      <c r="BT1" s="84" t="s">
        <v>39084</v>
      </c>
      <c r="BU1" s="84" t="s">
        <v>39085</v>
      </c>
      <c r="BV1" s="84" t="s">
        <v>39086</v>
      </c>
      <c r="BW1" s="84" t="s">
        <v>39087</v>
      </c>
      <c r="BX1" s="84" t="s">
        <v>39088</v>
      </c>
      <c r="BY1" s="84" t="s">
        <v>39089</v>
      </c>
      <c r="BZ1" s="84" t="s">
        <v>39090</v>
      </c>
      <c r="CA1" s="84" t="s">
        <v>39091</v>
      </c>
      <c r="CB1" s="84" t="s">
        <v>39092</v>
      </c>
      <c r="CC1" s="84" t="s">
        <v>39093</v>
      </c>
      <c r="CD1" s="84" t="s">
        <v>39094</v>
      </c>
      <c r="CE1" s="84" t="s">
        <v>39095</v>
      </c>
      <c r="CF1" s="84" t="s">
        <v>39096</v>
      </c>
      <c r="CG1" s="84" t="s">
        <v>39097</v>
      </c>
      <c r="CH1" s="84" t="s">
        <v>39098</v>
      </c>
      <c r="CI1" s="84" t="s">
        <v>39099</v>
      </c>
      <c r="CJ1" s="84" t="s">
        <v>39100</v>
      </c>
    </row>
    <row r="2" spans="1:88" s="118" customFormat="1" ht="31.5" customHeight="1">
      <c r="A2" s="58" t="s">
        <v>39101</v>
      </c>
      <c r="B2" s="58" t="s">
        <v>27</v>
      </c>
      <c r="C2" s="58">
        <v>1</v>
      </c>
      <c r="D2" s="58" t="s">
        <v>19542</v>
      </c>
      <c r="E2" s="81" t="s">
        <v>39102</v>
      </c>
      <c r="F2" s="71">
        <v>45322.056979166664</v>
      </c>
      <c r="G2" s="72" t="s">
        <v>39103</v>
      </c>
      <c r="H2" s="83">
        <v>45322.050729166665</v>
      </c>
      <c r="I2" s="58" t="s">
        <v>88</v>
      </c>
      <c r="J2" s="58" t="s">
        <v>65</v>
      </c>
      <c r="K2" s="82" t="s">
        <v>39104</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39105</v>
      </c>
      <c r="B3" s="58" t="str">
        <f>IFERROR(VLOOKUP(D3,DB!A:K,11,0),"")</f>
        <v>R2</v>
      </c>
      <c r="C3" s="58">
        <v>1</v>
      </c>
      <c r="D3" s="58" t="s">
        <v>25643</v>
      </c>
      <c r="E3" s="81" t="s">
        <v>39021</v>
      </c>
      <c r="F3" s="71">
        <v>45824.999837962961</v>
      </c>
      <c r="G3" s="72">
        <f t="shared" ref="G3" ca="1" si="0">IFERROR(NOW()-F3,"-")</f>
        <v>163.04087256944331</v>
      </c>
      <c r="H3" s="71">
        <v>45824.993587962963</v>
      </c>
      <c r="I3" s="58" t="str">
        <f>IFERROR(VLOOKUP(D3,DB!A:F,6,0),"")</f>
        <v>Generator-SG</v>
      </c>
      <c r="J3" s="58" t="str">
        <f>IFERROR(VLOOKUP(D3,DB!A:G,7,0),"")</f>
        <v>Good</v>
      </c>
      <c r="K3" s="82" t="s">
        <v>39106</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39107</v>
      </c>
      <c r="B4" s="18" t="str">
        <f>IFERROR(VLOOKUP(D4,DB!A:K,11,0),"")</f>
        <v>R2</v>
      </c>
      <c r="C4" s="18">
        <v>1</v>
      </c>
      <c r="D4" s="18" t="s">
        <v>17733</v>
      </c>
      <c r="E4" s="81" t="s">
        <v>39021</v>
      </c>
      <c r="F4" s="100">
        <v>45984.387418981481</v>
      </c>
      <c r="G4" s="101">
        <f ca="1">IFERROR(NOW()-F4,"-")</f>
        <v>3.6532915509233135</v>
      </c>
      <c r="H4" s="100">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39109</v>
      </c>
      <c r="B5" s="18" t="str">
        <f>IFERROR(VLOOKUP(D5,DB!A:K,11,0),"")</f>
        <v>R2</v>
      </c>
      <c r="C5" s="18">
        <v>3</v>
      </c>
      <c r="D5" s="18" t="s">
        <v>38846</v>
      </c>
      <c r="E5" s="99" t="s">
        <v>39021</v>
      </c>
      <c r="F5" s="100">
        <v>45987.961817129632</v>
      </c>
      <c r="G5" s="101">
        <f ca="1">IFERROR(NOW()-F5,"-")</f>
        <v>7.8893402773246635E-2</v>
      </c>
      <c r="H5" s="100">
        <v>45987.955601851849</v>
      </c>
      <c r="I5" s="18" t="str">
        <f>IFERROR(VLOOKUP(D5,DB!A:F,6,0),"")</f>
        <v>Power cube</v>
      </c>
      <c r="J5" s="18" t="str">
        <f>IFERROR(VLOOKUP(D5,DB!A:G,7,0),"")</f>
        <v>Good+No BB Design</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9"/>
      <c r="E6" s="99"/>
      <c r="F6" s="100"/>
      <c r="G6" s="101">
        <f ca="1">IFERROR(NOW()-F6,"-")</f>
        <v>45988.040710532405</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45988.040710532405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45988.040710532405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45988.040710532405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45988.040710532405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45988.040710532405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45988.040710532405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45988.040710532405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45988.040710532405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45988.040710532405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45988.040710532405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45988.040710532405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45988.040710532405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45988.040710532405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45988.040710532405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45988.040710532405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45988.040710532405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45988.040710532405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45988.040710532405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45988.040710532405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45988.040710532405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45988.040710532405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45988.040710532405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45988.040710532405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45988.040710532405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45988.040710532405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45988.040710532405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45988.040710532405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45988.040710532405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45988.040710532405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45988.040710532405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45988.040710532405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45988.040710532405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45988.040710532405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45988.040710532405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45988.040710532405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45988.040710532405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45988.040710532405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45988.040710532405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45988.040710532405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45988.040710532405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45988.040710532405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45988.040710532405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45988.040710532405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45988.040710532405</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45988.040710532405</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45988.040710532405</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45988.040710532405</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45988.040710532405</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45988.040710532405</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45988.040710532405</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45988.040710532405</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45988.040710532405</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45988.040710532405</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45988.040710532405</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45988.040710532405</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45988.040710532405</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45988.040710532405</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45988.040710532405</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45988.040710532405</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45988.040710532405</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45988.040710532405</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45988.040710532405</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45988.040710532405</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45988.040710532405</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45988.040710532405</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45988.040710532405</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45988.040710532405</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45988.040710532405</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45988.040710532405</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45988.040710532405</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45988.040710532405</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45988.040710532405</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45988.040710532405</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45988.040710532405</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45988.040710532405</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45988.040710532405</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45988.040710532405</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45988.040710532405</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45988.040710532405</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45988.040710532405</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45988.040710532405</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45988.040710532405</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45988.040710532405</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45988.040710532405</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45988.040710532405</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45988.040710532405</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45988.040710532405</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45988.040710532405</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45988.040710532405</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45988.040710532405</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45988.040710532405</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45988.040710532405</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45988.040710532405</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45988.040710532405</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45988.040710532405</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row r="102" spans="1:88" ht="31.5" customHeight="1">
      <c r="A102" s="98"/>
      <c r="B102" s="18" t="str">
        <f>IFERROR(VLOOKUP(D102,DB!A:K,11,0),"")</f>
        <v/>
      </c>
      <c r="C102" s="18"/>
      <c r="D102" s="18"/>
      <c r="E102" s="99"/>
      <c r="F102" s="100"/>
      <c r="G102" s="101">
        <f ca="1">IFERROR(NOW()-F102,"-")</f>
        <v>45988.040710532405</v>
      </c>
      <c r="H102" s="100"/>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6"/>
    </row>
  </sheetData>
  <dataValidations count="2">
    <dataValidation allowBlank="1" showInputMessage="1" showErrorMessage="1" sqref="E1" xr:uid="{4D935161-CDD3-4592-B877-3FB59C99E142}"/>
    <dataValidation type="list" allowBlank="1" showInputMessage="1" showErrorMessage="1" sqref="E3:E10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c r="E2" s="92"/>
      <c r="F2" s="20"/>
      <c r="G2" s="21">
        <f t="shared" ref="G2:G44" ca="1" si="0">IFERROR(NOW()-F2,"-")</f>
        <v>45988.040710532405</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45988.040710532405</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45988.040710532405</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45988.040710532405</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45988.040710532405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45988.040710532405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45988.040710532405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45988.040710532405</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45988.040710532405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45988.040710532405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45988.040710532405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45988.040710532405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45988.040710532405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45988.040710532405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45988.040710532405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45988.040710532405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58"/>
      <c r="E18" s="18"/>
      <c r="F18" s="20"/>
      <c r="G18" s="21">
        <f t="shared" ca="1" si="0"/>
        <v>45988.040710532405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45988.040710532405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45988.040710532405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45988.040710532405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45988.040710532405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45988.040710532405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45988.040710532405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45988.040710532405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45988.040710532405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45988.040710532405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45988.040710532405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45988.040710532405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45988.040710532405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45988.040710532405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45988.040710532405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45988.040710532405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45988.040710532405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45988.040710532405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45988.040710532405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45988.040710532405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45988.040710532405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45988.040710532405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45988.040710532405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45988.040710532405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45988.040710532405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45988.040710532405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45988.040710532405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45988.040710532405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45988.040710532405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45988.040710532405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45988.040710532405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45988.040710532405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45988.040710532405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45988.040710532405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45988.040710532405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45988.040710532405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45988.040710532405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45988.040710532405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45988.040710532405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45988.040710532405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45988.040710532405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45988.040710532405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45988.040710532405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45988.040710532405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45988.040710532405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45988.040710532405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45988.040710532405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45988.040710532405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45988.040710532405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45988.040710532405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45988.040710532405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45988.040710532405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45988.040710532405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45988.040710532405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45988.040710532405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45988.040710532405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45988.040710532405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45988.040710532405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45988.040710532405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45988.040710532405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45988.040710532405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45988.040710532405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45988.040710532405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45988.040710532405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45988.040710532405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45988.040710532405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45988.040710532405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45988.040710532405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45988.040710532405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45988.040710532405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45988.040710532405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45988.040710532405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45988.040710532405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45988.040710532405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45988.040710532405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45988.040710532405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45988.040710532405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45988.040710532405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45988.040710532405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45988.040710532405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45988.040710532405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45988.040710532405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45988.040710532405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45988.040710532405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45988.040710532405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45988.040710532405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45988.040710532405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45988.040710532405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45988.040710532405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45988.040710532405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45988.040710532405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45988.040710532405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45988.040710532405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45988.040710532405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45988.040710532405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45988.040710532405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45988.040710532405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45988.040710532405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45988.040710532405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45988.040710532405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45988.040710532405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45988.040710532405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45988.040710532405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45988.040710532405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45988.040710532405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45988.040710532405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45988.040710532405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45988.040710532405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45988.040710532405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45988.040710532405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45988.040710532405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45988.040710532405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45988.040710532405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45988.040710532405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45988.040710532405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45988.040710532405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45988.040710532405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45988.040710532405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45988.040710532405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45988.040710532405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45988.040710532405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45988.040710532405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45988.040710532405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45988.040710532405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45988.040710532405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45988.040710532405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45988.040710532405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45988.040710532405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45988.040710532405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45988.040710532405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45988.040710532405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45988.040710532405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45988.040710532405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45988.040710532405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45988.040710532405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45988.040710532405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45988.040710532405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45988.040710532405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45988.040710532405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45988.040710532405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45988.040710532405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45988.040710532405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45988.040710532405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45988.040710532405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45988.040710532405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45988.040710532405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45988.040710532405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45988.040710532405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45988.040710532405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45988.040710532405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45988.040710532405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45988.040710532405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45988.040710532405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45988.040710532405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45988.040710532405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45988.040710532405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45988.040710532405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45988.040710532405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45988.040710532405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45988.040710532405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45988.040710532405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45988.040710532405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45988.040710532405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45988.040710532405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45988.040710532405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45988.040710532405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45988.040710532405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45988.040710532405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45988.040710532405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45988.040710532405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45988.040710532405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45988.040710532405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45988.040710532405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45988.040710532405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45988.040710532405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45988.040710532405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45988.040710532405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45988.040710532405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45988.040710532405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45988.040710532405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45988.040710532405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45988.040710532405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45988.040710532405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45988.040710532405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45988.040710532405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45988.040710532405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45988.040710532405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45988.040710532405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45988.040710532405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45988.040710532405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45988.040710532405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45988.040710532405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45988.040710532405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45988.040710532405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45988.040710532405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45988.040710532405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45988.040710532405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45988.040710532405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45988.040710532405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45988.040710532405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45988.040710532405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45988.040710532405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45988.040710532405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45988.040710532405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45988.040710532405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45988.040710532405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45988.040710532405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45988.040710532405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45988.040710532405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45988.040710532405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45988.040710532405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45988.040710532405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45988.040710532405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45988.040710532405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45988.040710532405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45988.040710532405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45988.040710532405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45988.040710532405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45988.040710532405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45988.040710532405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45988.040710532405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45988.040710532405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45988.040710532405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45988.040710532405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45988.040710532405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45988.040710532405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45988.040710532405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45988.040710532405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45988.040710532405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45988.040710532405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45988.040710532405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45988.040710532405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45988.040710532405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45988.040710532405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45988.040710532405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45988.040710532405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45988.040710532405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45988.040710532405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45988.040710532405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45988.040710532405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45988.040710532405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45988.040710532405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45988.040710532405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45988.040710532405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45988.040710532405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45988.040710532405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45988.040710532405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45988.040710532405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45988.040710532405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45988.040710532405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45988.040710532405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45988.040710532405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45988.040710532405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45988.040710532405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45988.040710532405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45988.040710532405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45988.040710532405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45988.040710532405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45988.040710532405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45988.040710532405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45988.040710532405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45988.040710532405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45988.040710532405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45988.040710532405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45988.040710532405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45988.040710532405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45988.040710532405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45988.040710532405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45988.040710532405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45988.040710532405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45988.040710532405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45988.040710532405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45988.040710532405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45988.040710532405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45988.040710532405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45988.040710532405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45988.040710532405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45988.040710532405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45988.040710532405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45988.040710532405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45988.040710532405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45988.040710532405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45988.040710532405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45988.040710532405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45988.040710532405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45988.040710532405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45988.040710532405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45988.040710532405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45988.040710532405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45988.040710532405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45988.040710532405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45988.040710532405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45988.040710532405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45988.040710532405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45988.040710532405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45988.040710532405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45988.040710532405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45988.040710532405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45988.040710532405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45988.040710532405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45988.040710532405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45988.040710532405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45988.040710532405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45988.040710532405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45988.040710532405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45988.040710532405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45988.040710532405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45988.040710532405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45988.040710532405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45988.040710532405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45988.040710532405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45988.040710532405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45988.040710532405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45988.040710532405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45988.040710532405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45988.040710532405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45988.040710532405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45988.040710532405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45988.040710532405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45988.040710532405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45988.040710532405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45988.040710532405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45988.040710532405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45988.040710532405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45988.040710532405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45988.040710532405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45988.040710532405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45988.040710532405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45988.040710532405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45988.040710532405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45988.040710532405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45988.040710532405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45988.040710532405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45988.040710532405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45988.040710532405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45988.040710532405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45988.040710532405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45988.040710532405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45988.040710532405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45988.040710532405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45988.040710532405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45988.040710532405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45988.040710532405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45988.040710532405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45988.040710532405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45988.040710532405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45988.040710532405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45988.040710532405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45988.040710532405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45988.040710532405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45988.040710532405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45988.040710532405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45988.040710532405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45988.040710532405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45988.040710532405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45988.040710532405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45988.040710532405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45988.040710532405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45988.040710532405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45988.040710532405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45988.040710532405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45988.040710532405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45988.040710532405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45988.040710532405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45988.040710532405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45988.040710532405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45988.040710532405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45988.040710532405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45988.040710532405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45988.040710532405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45988.040710532405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45988.040710532405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45988.040710532405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45988.040710532405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45988.040710532405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45988.040710532405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45988.040710532405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45988.040710532405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45988.040710532405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45988.040710532405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45988.040710532405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45988.040710532405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45988.040710532405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45988.040710532405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45988.040710532405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45988.040710532405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45988.040710532405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45988.040710532405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45988.040710532405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45988.040710532405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45988.040710532405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45988.040710532405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45988.040710532405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45988.040710532405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45988.040710532405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45988.040710532405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45988.040710532405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45988.040710532405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45988.040710532405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45988.040710532405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45988.040710532405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45988.040710532405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45988.040710532405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45988.040710532405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45988.040710532405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45988.040710532405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45988.040710532405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45988.040710532405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45988.040710532405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45988.040710532405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45988.040710532405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45988.040710532405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45988.040710532405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45988.040710532405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45988.040710532405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45988.040710532405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45988.040710532405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45988.040710532405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45988.040710532405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45988.040710532405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45988.040710532405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45988.040710532405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45988.040710532405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45988.040710532405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45988.040710532405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45988.040710532405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45988.040710532405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45988.040710532405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45988.040710532405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45988.040710532405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45988.040710532405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45988.040710532405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45988.040710532405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45988.040710532405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45988.040710532405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45988.040710532405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45988.040710532405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45988.040710532405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45988.040710532405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45988.040710532405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45988.040710532405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45988.040710532405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45988.040710532405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45988.040710532405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45988.040710532405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45988.040710532405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45988.040710532405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45988.040710532405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45988.040710532405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45988.040710532405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45988.040710532405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45988.040710532405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45988.040710532405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45988.040710532405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45988.040710532405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45988.040710532405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45988.040710532405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45988.040710532405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45988.040710532405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45988.040710532405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45988.040710532405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45988.040710532405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45988.040710532405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45988.040710532405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45988.040710532405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45988.040710532405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45988.040710532405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45988.040710532405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45988.040710532405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45988.040710532405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45988.040710532405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45988.040710532405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45988.040710532405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45988.040710532405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45988.040710532405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45988.040710532405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45988.040710532405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45988.040710532405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45988.040710532405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45988.040710532405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45988.040710532405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45988.040710532405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45988.040710532405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45988.040710532405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45988.040710532405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45988.040710532405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45988.040710532405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45988.040710532405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45988.040710532405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45988.040710532405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45988.040710532405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45988.040710532405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45988.040710532405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45988.040710532405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45988.040710532405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45988.040710532405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45988.040710532405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45988.040710532405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45988.040710532405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45988.040710532405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45988.040710532405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45988.040710532405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45988.040710532405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45988.040710532405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45988.040710532405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45988.040710532405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45988.040710532405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45988.040710532405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45988.040710532405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45988.040710532405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45988.040710532405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45988.040710532405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45988.040710532405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45988.040710532405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45988.040710532405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45988.040710532405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45988.040710532405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45988.040710532405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45988.040710532405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45988.040710532405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45988.040710532405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45988.040710532405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45988.040710532405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45988.040710532405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45988.040710532405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45988.040710532405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45988.040710532405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45988.040710532405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45988.040710532405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45988.040710532405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45988.040710532405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45988.040710532405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45988.040710532405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45988.040710532405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45988.040710532405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45988.040710532405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45988.040710532405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45988.040710532405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45988.040710532405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45988.040710532405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45988.040710532405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45988.040710532405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45988.040710532405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45988.040710532405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45988.040710532405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45988.040710532405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45988.040710532405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45988.040710532405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45988.040710532405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45988.040710532405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45988.040710532405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45988.040710532405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45988.040710532405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45988.040710532405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45988.040710532405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45988.040710532405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45988.040710532405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45988.040710532405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45988.040710532405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45988.040710532405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45988.040710532405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45988.040710532405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45988.040710532405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45988.040710532405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45988.040710532405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45988.040710532405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45988.040710532405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45988.040710532405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45988.040710532405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45988.040710532405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45988.040710532405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45988.040710532405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45988.040710532405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45988.040710532405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45988.040710532405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45988.040710532405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45988.040710532405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45988.040710532405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45988.040710532405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45988.040710532405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45988.040710532405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45988.040710532405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45988.040710532405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45988.040710532405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45988.040710532405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45988.040710532405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45988.040710532405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45988.040710532405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45988.040710532405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45988.040710532405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45988.040710532405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45988.040710532405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45988.040710532405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45988.040710532405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45988.040710532405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45988.040710532405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45988.040710532405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45988.040710532405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45988.040710532405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45988.040710532405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45988.040710532405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45988.040710532405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45988.040710532405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45988.040710532405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45988.040710532405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45988.040710532405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45988.040710532405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45988.040710532405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45988.040710532405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45988.040710532405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45988.040710532405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45988.040710532405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45988.040710532405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45988.040710532405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45988.040710532405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45988.040710532405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45988.040710532405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45988.040710532405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45988.040710532405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45988.040710532405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45988.040710532405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45988.040710532405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45988.040710532405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45988.040710532405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45988.040710532405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45988.040710532405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45988.040710532405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45988.040710532405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45988.040710532405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45988.040710532405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45988.040710532405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45988.040710532405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45988.040710532405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45988.040710532405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45988.040710532405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45988.040710532405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45988.040710532405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45988.040710532405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45988.040710532405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45988.040710532405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45988.040710532405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45988.040710532405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45988.040710532405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45988.040710532405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45988.040710532405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45988.040710532405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45988.040710532405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45988.040710532405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45988.040710532405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45988.040710532405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45988.040710532405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45988.040710532405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45988.040710532405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45988.040710532405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45988.040710532405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45988.040710532405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45988.040710532405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45988.040710532405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45988.040710532405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45988.040710532405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45988.040710532405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45988.040710532405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45988.040710532405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45988.040710532405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45988.040710532405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45988.040710532405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45988.040710532405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45988.040710532405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45988.040710532405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45988.040710532405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45988.040710532405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45988.040710532405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45988.040710532405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45988.040710532405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45988.040710532405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45988.040710532405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45988.040710532405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45988.040710532405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45988.040710532405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45988.040710532405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45988.040710532405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45988.040710532405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45988.040710532405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45988.040710532405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45988.040710532405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45988.040710532405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45988.040710532405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45988.040710532405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45988.040710532405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45988.040710532405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45988.040710532405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45988.040710532405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45988.040710532405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45988.040710532405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45988.040710532405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45988.040710532405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45988.040710532405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45988.040710532405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45988.040710532405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45988.040710532405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45988.040710532405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45988.040710532405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45988.040710532405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45988.040710532405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45988.040710532405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45988.040710532405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45988.040710532405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45988.040710532405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45988.040710532405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45988.040710532405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45988.040710532405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45988.040710532405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45988.040710532405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45988.040710532405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45988.040710532405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45988.040710532405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45988.040710532405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45988.040710532405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45988.040710532405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45988.040710532405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45988.040710532405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45988.040710532405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45988.040710532405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45988.040710532405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45988.040710532405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45988.040710532405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45988.040710532405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45988.040710532405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45988.040710532405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45988.040710532405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45988.040710532405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45988.040710532405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45988.040710532405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45988.040710532405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45988.040710532405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45988.040710532405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45988.040710532405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45988.040710532405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45988.040710532405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45988.040710532405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45988.040710532405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45988.040710532405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45988.040710532405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45988.040710532405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45988.040710532405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45988.040710532405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45988.040710532405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45988.040710532405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45988.040710532405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45988.040710532405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45988.040710532405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45988.040710532405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45988.040710532405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45988.040710532405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45988.040710532405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45988.040710532405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45988.040710532405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45988.040710532405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45988.040710532405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45988.040710532405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45988.040710532405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45988.040710532405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45988.040710532405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45988.040710532405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45988.040710532405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45988.040710532405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45988.040710532405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45988.040710532405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45988.040710532405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45988.040710532405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45988.040710532405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45988.040710532405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45988.040710532405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45988.040710532405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45988.040710532405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45988.040710532405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45988.040710532405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45988.040710532405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45988.040710532405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45988.040710532405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45988.040710532405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45988.040710532405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45988.040710532405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45988.040710532405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45988.040710532405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45988.040710532405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45988.040710532405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45988.040710532405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45988.040710532405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45988.040710532405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45988.040710532405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45988.040710532405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45988.040710532405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45988.040710532405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45988.040710532405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45988.040710532405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45988.040710532405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45988.040710532405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45988.040710532405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45988.040710532405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45988.040710532405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45988.040710532405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45988.040710532405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45988.040710532405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45988.040710532405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45988.040710532405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45988.040710532405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45988.040710532405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45988.040710532405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45988.040710532405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45988.040710532405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45988.040710532405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45988.040710532405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45988.040710532405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45988.040710532405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45988.040710532405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45988.040710532405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45988.040710532405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45988.040710532405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45988.040710532405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45988.040710532405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45988.040710532405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45988.040710532405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45988.040710532405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45988.040710532405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45988.040710532405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45988.040710532405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45988.040710532405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45988.040710532405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45988.040710532405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45988.040710532405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45988.040710532405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45988.040710532405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45988.040710532405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45988.040710532405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45988.040710532405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45988.040710532405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45988.040710532405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45988.040710532405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45988.040710532405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45988.040710532405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45988.040710532405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45988.040710532405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45988.040710532405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45988.040710532405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45988.040710532405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45988.040710532405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45988.040710532405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45988.040710532405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45988.040710532405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45988.040710532405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45988.040710532405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45988.040710532405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45988.040710532405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45988.040710532405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45988.040710532405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45988.040710532405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45988.040710532405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45988.040710532405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45988.040710532405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45988.040710532405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45988.040710532405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45988.040710532405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45988.040710532405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45988.040710532405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45988.040710532405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45988.040710532405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45988.040710532405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45988.040710532405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45988.040710532405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45988.040710532405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45988.040710532405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45988.040710532405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45988.040710532405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45988.040710532405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45988.040710532405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45988.040710532405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45988.040710532405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45988.040710532405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45988.040710532405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45988.040710532405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45988.040710532405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45988.040710532405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45988.040710532405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45988.040710532405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45988.040710532405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45988.040710532405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45988.040710532405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45988.040710532405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45988.040710532405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45988.040710532405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45988.040710532405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45988.040710532405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45988.040710532405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45988.040710532405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45988.040710532405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45988.040710532405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45988.040710532405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45988.040710532405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45988.040710532405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45988.040710532405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45988.040710532405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45988.040710532405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45988.040710532405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45988.040710532405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45988.040710532405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45988.040710532405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45988.040710532405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45988.040710532405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45988.040710532405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45988.040710532405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45988.040710532405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45988.040710532405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45988.040710532405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45988.040710532405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45988.040710532405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45988.040710532405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45988.040710532405</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45988.040710532405</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45988.040710532405</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45988.040710532405</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45988.040710532405</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45988.040710532405</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45988.040710532405</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45988.040710532405</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45988.040710532405</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45988.040710532405</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45988.040710532405</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45988.040710532405</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45988.040710532405</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45988.040710532405</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45988.040710532405</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45988.040710532405</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45988.040710532405</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45988.040710532405</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45988.040710532405</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45988.040710532405</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45988.040710532405</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39111</v>
      </c>
      <c r="B2" s="88" t="str">
        <f>IFERROR(VLOOKUP(D2,DB!A:K,11,0),"")</f>
        <v>R4</v>
      </c>
      <c r="C2" s="90">
        <v>1</v>
      </c>
      <c r="D2" s="88" t="s">
        <v>35092</v>
      </c>
      <c r="E2" s="91" t="s">
        <v>39021</v>
      </c>
      <c r="F2" s="92">
        <v>45703.480717592596</v>
      </c>
      <c r="G2" s="93">
        <f ca="1">IFERROR(NOW()-F2,"")</f>
        <v>284.55999293980858</v>
      </c>
      <c r="H2" s="92">
        <v>45703.474768518521</v>
      </c>
      <c r="I2" s="92" t="str">
        <f>IFERROR(VLOOKUP(D2,DB!A:F,6,0),"")</f>
        <v>SCECO</v>
      </c>
      <c r="J2" s="92" t="str">
        <f>IFERROR(VLOOKUP(D2,DB!A:G,7,0),"")</f>
        <v>Dead</v>
      </c>
      <c r="K2" s="94" t="s">
        <v>39112</v>
      </c>
      <c r="L2" s="88" t="str">
        <f>IFERROR(VLOOKUP(D2,DB!A:I,9,0),"")</f>
        <v>Latis</v>
      </c>
    </row>
    <row r="3" spans="1:16" ht="15" customHeight="1">
      <c r="A3" s="110" t="s">
        <v>39113</v>
      </c>
      <c r="B3" s="110" t="str">
        <f>IFERROR(VLOOKUP(D3,DB!A:K,11,0),"")</f>
        <v>R4</v>
      </c>
      <c r="C3" s="90">
        <v>5</v>
      </c>
      <c r="D3" s="88" t="s">
        <v>28421</v>
      </c>
      <c r="E3" s="91" t="s">
        <v>39021</v>
      </c>
      <c r="F3" s="92">
        <v>45987.989583333336</v>
      </c>
      <c r="G3" s="93">
        <f t="shared" ref="G3:G31" ca="1" si="0">IFERROR(NOW()-F3,"")</f>
        <v>5.112719906901475E-2</v>
      </c>
      <c r="H3" s="92">
        <v>45987.972557870373</v>
      </c>
      <c r="I3" s="92" t="str">
        <f>IFERROR(VLOOKUP(D3,DB!A:F,6,0),"")</f>
        <v>Generator-DG</v>
      </c>
      <c r="J3" s="92" t="str">
        <f>IFERROR(VLOOKUP(D3,DB!A:G,7,0),"")</f>
        <v>Vandalized</v>
      </c>
      <c r="K3" s="94" t="s">
        <v>39114</v>
      </c>
      <c r="L3" s="88" t="str">
        <f>IFERROR(VLOOKUP(D3,DB!A:I,9,0),"")</f>
        <v>Latis</v>
      </c>
    </row>
    <row r="4" spans="1:16" ht="15" customHeight="1">
      <c r="A4" s="110"/>
      <c r="B4" s="110" t="str">
        <f>IFERROR(VLOOKUP(D4,DB!A:K,11,0),"")</f>
        <v/>
      </c>
      <c r="C4" s="90"/>
      <c r="D4" s="88"/>
      <c r="E4" s="91"/>
      <c r="F4" s="92"/>
      <c r="G4" s="93">
        <f t="shared" ca="1" si="0"/>
        <v>45988.040710532405</v>
      </c>
      <c r="H4" s="92"/>
      <c r="I4" s="92" t="str">
        <f>IFERROR(VLOOKUP(D4,DB!A:F,6,0),"")</f>
        <v/>
      </c>
      <c r="J4" s="92" t="str">
        <f>IFERROR(VLOOKUP(D4,DB!A:G,7,0),"")</f>
        <v/>
      </c>
      <c r="K4" s="94"/>
      <c r="L4" s="88" t="str">
        <f>IFERROR(VLOOKUP(D4,DB!A:I,9,0),"")</f>
        <v/>
      </c>
    </row>
    <row r="5" spans="1:16" ht="15" customHeight="1">
      <c r="A5" s="110"/>
      <c r="B5" s="110" t="str">
        <f>IFERROR(VLOOKUP(D5,DB!A:K,11,0),"")</f>
        <v/>
      </c>
      <c r="C5" s="90"/>
      <c r="D5" s="88"/>
      <c r="E5" s="91"/>
      <c r="F5" s="92"/>
      <c r="G5" s="93">
        <f t="shared" ca="1" si="0"/>
        <v>45988.040710532405</v>
      </c>
      <c r="H5" s="92"/>
      <c r="I5" s="92" t="str">
        <f>IFERROR(VLOOKUP(D5,DB!A:F,6,0),"")</f>
        <v/>
      </c>
      <c r="J5" s="92" t="str">
        <f>IFERROR(VLOOKUP(D5,DB!A:G,7,0),"")</f>
        <v/>
      </c>
      <c r="K5" s="94"/>
      <c r="L5" s="88" t="str">
        <f>IFERROR(VLOOKUP(D5,DB!A:I,9,0),"")</f>
        <v/>
      </c>
    </row>
    <row r="6" spans="1:16" ht="15" customHeight="1">
      <c r="A6" s="110"/>
      <c r="B6" s="110" t="str">
        <f>IFERROR(VLOOKUP(D6,DB!A:K,11,0),"")</f>
        <v/>
      </c>
      <c r="C6" s="90"/>
      <c r="D6" s="88"/>
      <c r="E6" s="91"/>
      <c r="F6" s="92"/>
      <c r="G6" s="93">
        <f t="shared" ca="1" si="0"/>
        <v>45988.040710532405</v>
      </c>
      <c r="H6" s="92"/>
      <c r="I6" s="92" t="str">
        <f>IFERROR(VLOOKUP(D6,DB!A:F,6,0),"")</f>
        <v/>
      </c>
      <c r="J6" s="92" t="str">
        <f>IFERROR(VLOOKUP(D6,DB!A:G,7,0),"")</f>
        <v/>
      </c>
      <c r="K6" s="94"/>
      <c r="L6" s="88" t="str">
        <f>IFERROR(VLOOKUP(D6,DB!A:I,9,0),"")</f>
        <v/>
      </c>
    </row>
    <row r="7" spans="1:16" ht="15" customHeight="1">
      <c r="A7" s="110"/>
      <c r="B7" s="110" t="str">
        <f>IFERROR(VLOOKUP(D7,DB!A:K,11,0),"")</f>
        <v/>
      </c>
      <c r="C7" s="90"/>
      <c r="D7" s="88"/>
      <c r="E7" s="91"/>
      <c r="F7" s="92"/>
      <c r="G7" s="93">
        <f t="shared" ca="1" si="0"/>
        <v>45988.040710532405</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45988.040710532405</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45988.040710532405</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45988.040710532405</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45988.040710532405</v>
      </c>
      <c r="H11" s="92"/>
      <c r="I11" s="92" t="str">
        <f>IFERROR(VLOOKUP(D11,DB!A:F,6,0),"")</f>
        <v/>
      </c>
      <c r="J11" s="92" t="str">
        <f>IFERROR(VLOOKUP(D11,DB!A:G,7,0),"")</f>
        <v/>
      </c>
      <c r="K11" s="94"/>
      <c r="L11" s="88" t="str">
        <f>IFERROR(VLOOKUP(D11,DB!A:I,9,0),"")</f>
        <v/>
      </c>
    </row>
    <row r="12" spans="1:16" ht="15" customHeight="1">
      <c r="A12" s="110"/>
      <c r="B12" s="110" t="str">
        <f>IFERROR(VLOOKUP(D12,DB!A:K,11,0),"")</f>
        <v/>
      </c>
      <c r="C12" s="90"/>
      <c r="D12" s="88"/>
      <c r="E12" s="91"/>
      <c r="F12" s="92"/>
      <c r="G12" s="93">
        <f t="shared" ca="1" si="0"/>
        <v>45988.040710532405</v>
      </c>
      <c r="H12" s="92"/>
      <c r="I12" s="92" t="str">
        <f>IFERROR(VLOOKUP(D12,DB!A:F,6,0),"")</f>
        <v/>
      </c>
      <c r="J12" s="92" t="str">
        <f>IFERROR(VLOOKUP(D12,DB!A:G,7,0),"")</f>
        <v/>
      </c>
      <c r="K12" s="94"/>
      <c r="L12" s="88" t="str">
        <f>IFERROR(VLOOKUP(D12,DB!A:I,9,0),"")</f>
        <v/>
      </c>
    </row>
    <row r="13" spans="1:16" ht="15" customHeight="1">
      <c r="A13" s="110"/>
      <c r="B13" s="110" t="str">
        <f>IFERROR(VLOOKUP(D13,DB!A:K,11,0),"")</f>
        <v/>
      </c>
      <c r="C13" s="90"/>
      <c r="D13" s="88"/>
      <c r="E13" s="91"/>
      <c r="F13" s="92"/>
      <c r="G13" s="93">
        <f t="shared" ca="1" si="0"/>
        <v>45988.040710532405</v>
      </c>
      <c r="H13" s="92"/>
      <c r="I13" s="92" t="str">
        <f>IFERROR(VLOOKUP(D13,DB!A:F,6,0),"")</f>
        <v/>
      </c>
      <c r="J13" s="92" t="str">
        <f>IFERROR(VLOOKUP(D13,DB!A:G,7,0),"")</f>
        <v/>
      </c>
      <c r="K13" s="94"/>
      <c r="L13" s="88" t="str">
        <f>IFERROR(VLOOKUP(D13,DB!A:I,9,0),"")</f>
        <v/>
      </c>
    </row>
    <row r="14" spans="1:16" ht="15" customHeight="1">
      <c r="A14" s="110"/>
      <c r="B14" s="110" t="str">
        <f>IFERROR(VLOOKUP(D14,DB!A:K,11,0),"")</f>
        <v/>
      </c>
      <c r="C14" s="90"/>
      <c r="D14" s="88"/>
      <c r="E14" s="91"/>
      <c r="F14" s="92"/>
      <c r="G14" s="93">
        <f t="shared" ca="1" si="0"/>
        <v>45988.040710532405</v>
      </c>
      <c r="H14" s="92"/>
      <c r="I14" s="92" t="str">
        <f>IFERROR(VLOOKUP(D14,DB!A:F,6,0),"")</f>
        <v/>
      </c>
      <c r="J14" s="92" t="str">
        <f>IFERROR(VLOOKUP(D14,DB!A:G,7,0),"")</f>
        <v/>
      </c>
      <c r="K14" s="94"/>
      <c r="L14" s="88" t="str">
        <f>IFERROR(VLOOKUP(D14,DB!A:I,9,0),"")</f>
        <v/>
      </c>
    </row>
    <row r="15" spans="1:16" ht="15" customHeight="1">
      <c r="A15" s="110"/>
      <c r="B15" s="110" t="str">
        <f>IFERROR(VLOOKUP(D15,DB!A:K,11,0),"")</f>
        <v/>
      </c>
      <c r="C15" s="90"/>
      <c r="D15" s="88"/>
      <c r="E15" s="91"/>
      <c r="F15" s="92"/>
      <c r="G15" s="93">
        <f t="shared" ca="1" si="0"/>
        <v>45988.040710532405</v>
      </c>
      <c r="H15" s="92"/>
      <c r="I15" s="92" t="str">
        <f>IFERROR(VLOOKUP(D15,DB!A:F,6,0),"")</f>
        <v/>
      </c>
      <c r="J15" s="92" t="str">
        <f>IFERROR(VLOOKUP(D15,DB!A:G,7,0),"")</f>
        <v/>
      </c>
      <c r="K15" s="94"/>
      <c r="L15" s="88" t="str">
        <f>IFERROR(VLOOKUP(D15,DB!A:I,9,0),"")</f>
        <v/>
      </c>
    </row>
    <row r="16" spans="1:16" ht="15" customHeight="1">
      <c r="A16" s="110"/>
      <c r="B16" s="110" t="str">
        <f>IFERROR(VLOOKUP(D16,DB!A:K,11,0),"")</f>
        <v/>
      </c>
      <c r="C16" s="90"/>
      <c r="D16" s="88"/>
      <c r="E16" s="91"/>
      <c r="F16" s="92"/>
      <c r="G16" s="93">
        <f t="shared" ca="1" si="0"/>
        <v>45988.040710532405</v>
      </c>
      <c r="H16" s="92"/>
      <c r="I16" s="92" t="str">
        <f>IFERROR(VLOOKUP(D16,DB!A:F,6,0),"")</f>
        <v/>
      </c>
      <c r="J16" s="92" t="str">
        <f>IFERROR(VLOOKUP(D16,DB!A:G,7,0),"")</f>
        <v/>
      </c>
      <c r="K16" s="94"/>
      <c r="L16" s="88" t="str">
        <f>IFERROR(VLOOKUP(D16,DB!A:I,9,0),"")</f>
        <v/>
      </c>
    </row>
    <row r="17" spans="1:12" ht="15" customHeight="1">
      <c r="A17" s="110"/>
      <c r="B17" s="110" t="str">
        <f>IFERROR(VLOOKUP(D17,DB!A:K,11,0),"")</f>
        <v/>
      </c>
      <c r="C17" s="90"/>
      <c r="D17" s="88"/>
      <c r="E17" s="91"/>
      <c r="F17" s="92"/>
      <c r="G17" s="93">
        <f t="shared" ca="1" si="0"/>
        <v>45988.040710532405</v>
      </c>
      <c r="H17" s="92"/>
      <c r="I17" s="92" t="str">
        <f>IFERROR(VLOOKUP(D17,DB!A:F,6,0),"")</f>
        <v/>
      </c>
      <c r="J17" s="92" t="str">
        <f>IFERROR(VLOOKUP(D17,DB!A:G,7,0),"")</f>
        <v/>
      </c>
      <c r="K17" s="94"/>
      <c r="L17" s="88" t="str">
        <f>IFERROR(VLOOKUP(D17,DB!A:I,9,0),"")</f>
        <v/>
      </c>
    </row>
    <row r="18" spans="1:12" ht="15" customHeight="1">
      <c r="A18" s="110"/>
      <c r="B18" s="110" t="str">
        <f>IFERROR(VLOOKUP(D18,DB!A:K,11,0),"")</f>
        <v/>
      </c>
      <c r="C18" s="90"/>
      <c r="D18" s="88"/>
      <c r="E18" s="91"/>
      <c r="F18" s="92"/>
      <c r="G18" s="93">
        <f t="shared" ca="1" si="0"/>
        <v>45988.040710532405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45988.040710532405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45988.040710532405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45988.040710532405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45988.040710532405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45988.040710532405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45988.040710532405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45988.040710532405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45988.040710532405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45988.040710532405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45988.040710532405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45988.040710532405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45988.040710532405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45988.040710532405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ref="G32:G95" ca="1" si="1">IFERROR(NOW()-F32,"")</f>
        <v>45988.040710532405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45988.040710532405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45988.040710532405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45988.040710532405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45988.040710532405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45988.040710532405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45988.040710532405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45988.040710532405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45988.040710532405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45988.040710532405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45988.040710532405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45988.040710532405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45988.040710532405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45988.040710532405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45988.040710532405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45988.040710532405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45988.040710532405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45988.040710532405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45988.040710532405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45988.040710532405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45988.040710532405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45988.040710532405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45988.040710532405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45988.040710532405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45988.040710532405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45988.040710532405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45988.040710532405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45988.040710532405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45988.040710532405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45988.040710532405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45988.040710532405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45988.040710532405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45988.040710532405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45988.040710532405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45988.040710532405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45988.040710532405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45988.040710532405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45988.040710532405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45988.040710532405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45988.040710532405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45988.040710532405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45988.040710532405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45988.040710532405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45988.040710532405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45988.040710532405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45988.040710532405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45988.040710532405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45988.040710532405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45988.040710532405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45988.040710532405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45988.040710532405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45988.040710532405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45988.040710532405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45988.040710532405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45988.040710532405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45988.040710532405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45988.040710532405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45988.040710532405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45988.040710532405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45988.040710532405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45988.040710532405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45988.040710532405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45988.040710532405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45988.040710532405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ref="G96:G159" ca="1" si="2">IFERROR(NOW()-F96,"")</f>
        <v>45988.040710532405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45988.040710532405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45988.040710532405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45988.040710532405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45988.040710532405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45988.040710532405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45988.040710532405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45988.040710532405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45988.040710532405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45988.040710532405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45988.040710532405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45988.040710532405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45988.040710532405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45988.040710532405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45988.040710532405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45988.040710532405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45988.040710532405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45988.040710532405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45988.040710532405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45988.040710532405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45988.040710532405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45988.040710532405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45988.040710532405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45988.040710532405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45988.040710532405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45988.040710532405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45988.040710532405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45988.040710532405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45988.040710532405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45988.040710532405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45988.040710532405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45988.040710532405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45988.040710532405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45988.040710532405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45988.040710532405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45988.040710532405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45988.040710532405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45988.040710532405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45988.040710532405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45988.040710532405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45988.040710532405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45988.040710532405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45988.040710532405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45988.040710532405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45988.040710532405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45988.040710532405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45988.040710532405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45988.040710532405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45988.040710532405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45988.040710532405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45988.040710532405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45988.040710532405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45988.040710532405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45988.040710532405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45988.040710532405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45988.040710532405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45988.040710532405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45988.040710532405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45988.040710532405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45988.040710532405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45988.040710532405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45988.040710532405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45988.040710532405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45988.040710532405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ref="G160:G223" ca="1" si="3">IFERROR(NOW()-F160,"")</f>
        <v>45988.040710532405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45988.040710532405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45988.040710532405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45988.040710532405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45988.040710532405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45988.040710532405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45988.040710532405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45988.040710532405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45988.040710532405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45988.040710532405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45988.040710532405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45988.040710532405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45988.040710532405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45988.040710532405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45988.040710532405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45988.040710532405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45988.040710532405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45988.040710532405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45988.040710532405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45988.040710532405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45988.040710532405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45988.040710532405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45988.040710532405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45988.040710532405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45988.040710532405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45988.040710532405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45988.040710532405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45988.040710532405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45988.040710532405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45988.040710532405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45988.040710532405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45988.040710532405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45988.040710532405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45988.040710532405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45988.040710532405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45988.040710532405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45988.040710532405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45988.040710532405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45988.040710532405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45988.040710532405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45988.040710532405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45988.040710532405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45988.040710532405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45988.040710532405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45988.040710532405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45988.040710532405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45988.040710532405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45988.040710532405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45988.040710532405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45988.040710532405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45988.040710532405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45988.040710532405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45988.040710532405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45988.040710532405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45988.040710532405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45988.040710532405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45988.040710532405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45988.040710532405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45988.040710532405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45988.040710532405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45988.040710532405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45988.040710532405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45988.040710532405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45988.040710532405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ref="G224:G287" ca="1" si="4">IFERROR(NOW()-F224,"")</f>
        <v>45988.040710532405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45988.040710532405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45988.040710532405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45988.040710532405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45988.040710532405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45988.040710532405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45988.040710532405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45988.040710532405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45988.040710532405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45988.040710532405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45988.040710532405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45988.040710532405</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45988.040710532405</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45988.040710532405</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45988.040710532405</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45988.040710532405</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45988.040710532405</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45988.040710532405</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45988.040710532405</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45988.040710532405</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45988.040710532405</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45988.040710532405</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45988.040710532405</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45988.040710532405</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45988.040710532405</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45988.040710532405</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45988.040710532405</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45988.040710532405</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45988.040710532405</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45988.040710532405</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45988.040710532405</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45988.040710532405</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45988.040710532405</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45988.040710532405</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45988.040710532405</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45988.040710532405</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45988.040710532405</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45988.040710532405</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45988.040710532405</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45988.040710532405</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45988.040710532405</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45988.040710532405</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45988.040710532405</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45988.040710532405</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45988.040710532405</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45988.040710532405</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45988.040710532405</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45988.040710532405</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45988.040710532405</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45988.040710532405</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45988.040710532405</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45988.040710532405</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45988.040710532405</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45988.040710532405</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45988.040710532405</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45988.040710532405</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45988.040710532405</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45988.040710532405</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45988.040710532405</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45988.040710532405</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45988.040710532405</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45988.040710532405</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45988.040710532405</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45988.040710532405</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ref="G288:G333" ca="1" si="5">IFERROR(NOW()-F288,"")</f>
        <v>45988.040710532405</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45988.040710532405</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45988.040710532405</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45988.040710532405</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45988.040710532405</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45988.040710532405</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45988.040710532405</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45988.040710532405</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45988.040710532405</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45988.040710532405</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45988.040710532405</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45988.040710532405</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45988.040710532405</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45988.040710532405</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45988.040710532405</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45988.040710532405</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45988.040710532405</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45988.040710532405</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45988.040710532405</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45988.040710532405</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45988.040710532405</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45988.040710532405</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45988.040710532405</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45988.040710532405</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45988.040710532405</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45988.040710532405</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45988.040710532405</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45988.040710532405</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45988.040710532405</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45988.040710532405</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45988.040710532405</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45988.040710532405</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45988.040710532405</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45988.040710532405</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45988.040710532405</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45988.040710532405</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45988.040710532405</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45988.040710532405</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45988.040710532405</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45988.040710532405</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45988.040710532405</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45988.040710532405</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45988.040710532405</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45988.040710532405</v>
      </c>
      <c r="H331" s="92"/>
      <c r="I331" s="110" t="str">
        <f>IFERROR(VLOOKUP(D331,DB!A:F,6,0),"")</f>
        <v/>
      </c>
      <c r="J331" s="110" t="str">
        <f>IFERROR(VLOOKUP(D331,DB!A:G,7,0),"")</f>
        <v/>
      </c>
      <c r="K331" s="94"/>
      <c r="L331" s="88" t="str">
        <f>IFERROR(VLOOKUP(D331,DB!A:I,9,0),"")</f>
        <v/>
      </c>
    </row>
    <row r="332" spans="1:12" ht="15" customHeight="1">
      <c r="A332" s="110"/>
      <c r="B332" s="110" t="str">
        <f>IFERROR(VLOOKUP(D332,DB!A:K,11,0),"")</f>
        <v/>
      </c>
      <c r="C332" s="90"/>
      <c r="D332" s="88"/>
      <c r="E332" s="91"/>
      <c r="F332" s="92"/>
      <c r="G332" s="93">
        <f t="shared" ca="1" si="5"/>
        <v>45988.040710532405</v>
      </c>
      <c r="H332" s="92"/>
      <c r="I332" s="110" t="str">
        <f>IFERROR(VLOOKUP(D332,DB!A:F,6,0),"")</f>
        <v/>
      </c>
      <c r="J332" s="110" t="str">
        <f>IFERROR(VLOOKUP(D332,DB!A:G,7,0),"")</f>
        <v/>
      </c>
      <c r="K332" s="94"/>
      <c r="L332" s="88" t="str">
        <f>IFERROR(VLOOKUP(D332,DB!A:I,9,0),"")</f>
        <v/>
      </c>
    </row>
    <row r="333" spans="1:12" ht="15" customHeight="1">
      <c r="A333" s="110"/>
      <c r="B333" s="110" t="str">
        <f>IFERROR(VLOOKUP(D333,DB!A:K,11,0),"")</f>
        <v/>
      </c>
      <c r="C333" s="90"/>
      <c r="D333" s="88"/>
      <c r="E333" s="91"/>
      <c r="F333" s="92"/>
      <c r="G333" s="93">
        <f t="shared" ca="1" si="5"/>
        <v>45988.040710532405</v>
      </c>
      <c r="H333" s="92"/>
      <c r="I333" s="110" t="str">
        <f>IFERROR(VLOOKUP(D333,DB!A:F,6,0),"")</f>
        <v/>
      </c>
      <c r="J333" s="110" t="str">
        <f>IFERROR(VLOOKUP(D333,DB!A:G,7,0),"")</f>
        <v/>
      </c>
      <c r="K333" s="94"/>
      <c r="L333" s="88" t="str">
        <f>IFERROR(VLOOKUP(D333,DB!A:I,9,0),"")</f>
        <v/>
      </c>
    </row>
  </sheetData>
  <dataValidations count="2">
    <dataValidation allowBlank="1" showInputMessage="1" showErrorMessage="1" sqref="E1" xr:uid="{A4F81451-56CC-4543-9497-104C4E44EE4B}"/>
    <dataValidation type="list" allowBlank="1" showInputMessage="1" showErrorMessage="1" sqref="E2:E33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9"/>
  <sheetViews>
    <sheetView workbookViewId="0">
      <selection activeCell="D6" sqref="D6"/>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39115</v>
      </c>
      <c r="B2" s="37" t="str">
        <f>IFERROR(VLOOKUP(D2,DB!A:K,11,0),"")</f>
        <v>R5</v>
      </c>
      <c r="C2" s="37">
        <v>3</v>
      </c>
      <c r="D2" s="103" t="s">
        <v>36011</v>
      </c>
      <c r="E2" s="37" t="s">
        <v>39021</v>
      </c>
      <c r="F2" s="38">
        <v>45891.832060185188</v>
      </c>
      <c r="G2" s="105">
        <f ca="1">IFERROR(NOW()-F2,"")</f>
        <v>96.208650347216462</v>
      </c>
      <c r="H2" s="38">
        <v>45891.790393518517</v>
      </c>
      <c r="I2" s="37" t="str">
        <f>IFERROR(VLOOKUP(D2,DB!A:F,6,0),"")</f>
        <v>Generator-SG</v>
      </c>
      <c r="J2" s="37" t="str">
        <f>IFERROR(VLOOKUP(D2,DB!A:G,7,0),"")</f>
        <v>Vandalized</v>
      </c>
      <c r="K2" s="37" t="s">
        <v>39116</v>
      </c>
      <c r="L2" s="37" t="str">
        <f>IFERROR(VLOOKUP(D2,DB!A:I,9,0),"")</f>
        <v>Latis</v>
      </c>
      <c r="M2" s="102"/>
    </row>
    <row r="3" spans="1:13" s="39" customFormat="1" ht="30.75">
      <c r="A3" s="37" t="s">
        <v>39117</v>
      </c>
      <c r="B3" s="37" t="str">
        <f>IFERROR(VLOOKUP(D3,DB!A:K,11,0),"")</f>
        <v>R5</v>
      </c>
      <c r="C3" s="37">
        <v>1</v>
      </c>
      <c r="D3" s="37" t="s">
        <v>33268</v>
      </c>
      <c r="E3" s="37" t="s">
        <v>39102</v>
      </c>
      <c r="F3" s="38">
        <v>45926.188877314817</v>
      </c>
      <c r="G3" s="105">
        <f t="shared" ref="G3" ca="1" si="0">IFERROR(NOW()-F3,"")</f>
        <v>61.851833217588137</v>
      </c>
      <c r="H3" s="38">
        <v>45926.158159722225</v>
      </c>
      <c r="I3" s="37" t="str">
        <f>IFERROR(VLOOKUP(D3,DB!A:F,6,0),"")</f>
        <v>SCECO</v>
      </c>
      <c r="J3" s="37" t="str">
        <f>IFERROR(VLOOKUP(D3,DB!A:G,7,0),"")</f>
        <v>Good</v>
      </c>
      <c r="K3" s="37" t="s">
        <v>39118</v>
      </c>
      <c r="L3" s="37" t="str">
        <f>IFERROR(VLOOKUP(D3,DB!A:I,9,0),"")</f>
        <v>Latis</v>
      </c>
      <c r="M3" s="102"/>
    </row>
    <row r="4" spans="1:13" s="39" customFormat="1" ht="48" customHeight="1">
      <c r="A4" s="106" t="s">
        <v>39119</v>
      </c>
      <c r="B4" s="106" t="str">
        <f>IFERROR(VLOOKUP(D4,DB!A:K,11,0),"")</f>
        <v>R5</v>
      </c>
      <c r="C4" s="106">
        <v>1</v>
      </c>
      <c r="D4" s="106" t="s">
        <v>34758</v>
      </c>
      <c r="E4" s="106" t="s">
        <v>39102</v>
      </c>
      <c r="F4" s="107">
        <v>45948.661111111112</v>
      </c>
      <c r="G4" s="108">
        <f t="shared" ref="G4" ca="1" si="1">IFERROR(NOW()-F4,"")</f>
        <v>39.379599421292369</v>
      </c>
      <c r="H4" s="107">
        <v>45948.661111111112</v>
      </c>
      <c r="I4" s="106" t="str">
        <f>IFERROR(VLOOKUP(D4,DB!A:F,6,0),"")</f>
        <v>SCECO</v>
      </c>
      <c r="J4" s="106" t="str">
        <f>IFERROR(VLOOKUP(D4,DB!A:G,7,0),"")</f>
        <v>Dead</v>
      </c>
      <c r="K4" s="106" t="s">
        <v>39120</v>
      </c>
      <c r="L4" s="106" t="str">
        <f>IFERROR(VLOOKUP(D4,DB!A:I,9,0),"")</f>
        <v>Latis</v>
      </c>
    </row>
    <row r="5" spans="1:13" s="39" customFormat="1" ht="30.75">
      <c r="A5" s="106" t="s">
        <v>39121</v>
      </c>
      <c r="B5" s="106" t="str">
        <f>IFERROR(VLOOKUP(D5,DB!A:K,11,0),"")</f>
        <v>R5</v>
      </c>
      <c r="C5" s="106">
        <v>1</v>
      </c>
      <c r="D5" s="106" t="s">
        <v>36518</v>
      </c>
      <c r="E5" s="106" t="s">
        <v>39021</v>
      </c>
      <c r="F5" s="119">
        <v>45981.373298611114</v>
      </c>
      <c r="G5" s="108">
        <f ca="1">IFERROR(NOW()-F5,"")</f>
        <v>6.6674119212912046</v>
      </c>
      <c r="H5" s="119">
        <v>45981.360798611109</v>
      </c>
      <c r="I5" s="106" t="str">
        <f>IFERROR(VLOOKUP(D5,DB!A:F,6,0),"")</f>
        <v>SCECO</v>
      </c>
      <c r="J5" s="106" t="str">
        <f>IFERROR(VLOOKUP(D5,DB!A:G,7,0),"")</f>
        <v>Dead</v>
      </c>
      <c r="K5" s="106" t="s">
        <v>39122</v>
      </c>
      <c r="L5" s="106" t="str">
        <f>IFERROR(VLOOKUP(D5,DB!A:I,9,0),"")</f>
        <v>Latis</v>
      </c>
    </row>
    <row r="6" spans="1:13" s="39" customFormat="1">
      <c r="A6" s="37"/>
      <c r="B6" s="37" t="str">
        <f>IFERROR(VLOOKUP(D6,DB!A:K,11,0),"")</f>
        <v/>
      </c>
      <c r="C6" s="37"/>
      <c r="D6" s="145"/>
      <c r="E6" s="37"/>
      <c r="F6" s="38"/>
      <c r="G6" s="108">
        <f ca="1">IFERROR(NOW()-F6,"")</f>
        <v>45988.040710532405</v>
      </c>
      <c r="H6" s="38"/>
      <c r="I6" s="37" t="str">
        <f>IFERROR(VLOOKUP(D6,DB!A:F,6,0),"")</f>
        <v/>
      </c>
      <c r="J6" s="37" t="str">
        <f>IFERROR(VLOOKUP(D6,DB!A:G,7,0),"")</f>
        <v/>
      </c>
      <c r="K6" s="37"/>
      <c r="L6" s="37" t="str">
        <f>IFERROR(VLOOKUP(D6,DB!A:I,9,0),"")</f>
        <v/>
      </c>
    </row>
    <row r="7" spans="1:13" s="39" customFormat="1">
      <c r="A7" s="37"/>
      <c r="B7" s="37" t="str">
        <f>IFERROR(VLOOKUP(D7,DB!A:K,11,0),"")</f>
        <v/>
      </c>
      <c r="C7" s="37"/>
      <c r="D7" s="145"/>
      <c r="E7" s="37"/>
      <c r="F7" s="38"/>
      <c r="G7" s="108">
        <f ca="1">IFERROR(NOW()-F7,"")</f>
        <v>45988.040710532405</v>
      </c>
      <c r="H7" s="38"/>
      <c r="I7" s="37" t="str">
        <f>IFERROR(VLOOKUP(D7,DB!A:F,6,0),"")</f>
        <v/>
      </c>
      <c r="J7" s="37" t="str">
        <f>IFERROR(VLOOKUP(D7,DB!A:G,7,0),"")</f>
        <v/>
      </c>
      <c r="K7" s="37"/>
      <c r="L7" s="37" t="str">
        <f>IFERROR(VLOOKUP(D7,DB!A:I,9,0),"")</f>
        <v/>
      </c>
    </row>
    <row r="8" spans="1:13" s="39" customFormat="1">
      <c r="A8" s="37"/>
      <c r="B8" s="37" t="str">
        <f>IFERROR(VLOOKUP(D8,DB!A:K,11,0),"")</f>
        <v/>
      </c>
      <c r="C8" s="37"/>
      <c r="D8" s="37"/>
      <c r="E8" s="37"/>
      <c r="F8" s="38"/>
      <c r="G8" s="108">
        <f ca="1">IFERROR(NOW()-F8,"")</f>
        <v>45988.040710532405</v>
      </c>
      <c r="H8" s="38"/>
      <c r="I8" s="37" t="str">
        <f>IFERROR(VLOOKUP(D8,DB!A:F,6,0),"")</f>
        <v/>
      </c>
      <c r="J8" s="37" t="str">
        <f>IFERROR(VLOOKUP(D8,DB!A:G,7,0),"")</f>
        <v/>
      </c>
      <c r="K8" s="37"/>
      <c r="L8" s="37" t="str">
        <f>IFERROR(VLOOKUP(D8,DB!A:I,9,0),"")</f>
        <v/>
      </c>
    </row>
    <row r="9" spans="1:13" s="39" customFormat="1">
      <c r="A9" s="37"/>
      <c r="B9" s="37" t="str">
        <f>IFERROR(VLOOKUP(D9,DB!A:K,11,0),"")</f>
        <v/>
      </c>
      <c r="C9" s="37"/>
      <c r="D9" s="37"/>
      <c r="E9" s="37"/>
      <c r="F9" s="38"/>
      <c r="G9" s="108">
        <f ca="1">IFERROR(NOW()-F9,"")</f>
        <v>45988.040710532405</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ca="1">IFERROR(NOW()-F10,"")</f>
        <v>45988.040710532405</v>
      </c>
      <c r="H10" s="38"/>
      <c r="I10" s="37" t="str">
        <f>IFERROR(VLOOKUP(D10,DB!A:F,6,0),"")</f>
        <v/>
      </c>
      <c r="J10" s="37" t="str">
        <f>IFERROR(VLOOKUP(D10,DB!A:G,7,0),"")</f>
        <v/>
      </c>
      <c r="K10" s="37"/>
      <c r="L10" s="37" t="str">
        <f>IFERROR(VLOOKUP(D10,DB!A:I,9,0),"")</f>
        <v/>
      </c>
    </row>
    <row r="11" spans="1:13" s="39" customFormat="1">
      <c r="A11" s="37"/>
      <c r="B11" s="37" t="str">
        <f>IFERROR(VLOOKUP(D11,DB!A:K,11,0),"")</f>
        <v/>
      </c>
      <c r="C11" s="37"/>
      <c r="D11" s="37"/>
      <c r="E11" s="37"/>
      <c r="F11" s="38"/>
      <c r="G11" s="108">
        <f ca="1">IFERROR(NOW()-F11,"")</f>
        <v>45988.040710532405</v>
      </c>
      <c r="H11" s="38"/>
      <c r="I11" s="37" t="str">
        <f>IFERROR(VLOOKUP(D11,DB!A:F,6,0),"")</f>
        <v/>
      </c>
      <c r="J11" s="37" t="str">
        <f>IFERROR(VLOOKUP(D11,DB!A:G,7,0),"")</f>
        <v/>
      </c>
      <c r="K11" s="37"/>
      <c r="L11" s="37" t="str">
        <f>IFERROR(VLOOKUP(D11,DB!A:I,9,0),"")</f>
        <v/>
      </c>
    </row>
    <row r="12" spans="1:13" s="39" customFormat="1">
      <c r="A12" s="37"/>
      <c r="B12" s="37" t="str">
        <f>IFERROR(VLOOKUP(D12,DB!A:K,11,0),"")</f>
        <v/>
      </c>
      <c r="C12" s="37"/>
      <c r="D12" s="37"/>
      <c r="E12" s="37"/>
      <c r="F12" s="38"/>
      <c r="G12" s="144">
        <f ca="1">IFERROR(NOW()-F12,"")</f>
        <v>45988.040710532405</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44">
        <f ca="1">IFERROR(NOW()-F13,"")</f>
        <v>45988.040710532405</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44">
        <f ca="1">IFERROR(NOW()-F14,"")</f>
        <v>45988.040710532405</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44">
        <f ca="1">IFERROR(NOW()-F15,"")</f>
        <v>45988.040710532405</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44">
        <f ca="1">IFERROR(NOW()-F16,"")</f>
        <v>45988.040710532405</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44">
        <f ca="1">IFERROR(NOW()-F17,"")</f>
        <v>45988.040710532405</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44">
        <f ca="1">IFERROR(NOW()-F18,"")</f>
        <v>45988.040710532405</v>
      </c>
      <c r="H18" s="38"/>
      <c r="I18" s="37" t="str">
        <f>IFERROR(VLOOKUP(D18,DB!A:F,6,0),"")</f>
        <v/>
      </c>
      <c r="J18" s="37" t="str">
        <f>IFERROR(VLOOKUP(D18,DB!A:G,7,0),"")</f>
        <v/>
      </c>
      <c r="K18" s="37"/>
      <c r="L18" s="37" t="str">
        <f>IFERROR(VLOOKUP(D18,DB!A:I,9,0),"")</f>
        <v/>
      </c>
    </row>
    <row r="19" spans="1:12" s="39" customFormat="1">
      <c r="A19" s="37"/>
      <c r="B19" s="37" t="str">
        <f>IFERROR(VLOOKUP(D19,DB!A:K,11,0),"")</f>
        <v/>
      </c>
      <c r="C19" s="37"/>
      <c r="D19" s="37"/>
      <c r="E19" s="37"/>
      <c r="F19" s="38"/>
      <c r="G19" s="144">
        <f ca="1">IFERROR(NOW()-F19,"")</f>
        <v>45988.040710532405</v>
      </c>
      <c r="H19" s="38"/>
      <c r="I19" s="37" t="str">
        <f>IFERROR(VLOOKUP(D19,DB!A:F,6,0),"")</f>
        <v/>
      </c>
      <c r="J19" s="37" t="str">
        <f>IFERROR(VLOOKUP(D19,DB!A:G,7,0),"")</f>
        <v/>
      </c>
      <c r="K19" s="37"/>
      <c r="L19" s="37" t="str">
        <f>IFERROR(VLOOKUP(D19,DB!A:I,9,0),"")</f>
        <v/>
      </c>
    </row>
    <row r="20" spans="1:12" s="39" customFormat="1">
      <c r="A20" s="37"/>
      <c r="B20" s="37" t="str">
        <f>IFERROR(VLOOKUP(D20,DB!A:K,11,0),"")</f>
        <v/>
      </c>
      <c r="C20" s="37"/>
      <c r="D20" s="37"/>
      <c r="E20" s="37"/>
      <c r="F20" s="38"/>
      <c r="G20" s="144">
        <f ca="1">IFERROR(NOW()-F20,"")</f>
        <v>45988.040710532405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4">
        <f ca="1">IFERROR(NOW()-F21,"")</f>
        <v>45988.040710532405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4">
        <f ca="1">IFERROR(NOW()-F22,"")</f>
        <v>45988.040710532405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4">
        <f ca="1">IFERROR(NOW()-F23,"")</f>
        <v>45988.040710532405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4">
        <f ca="1">IFERROR(NOW()-F24,"")</f>
        <v>45988.040710532405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4">
        <f ca="1">IFERROR(NOW()-F25,"")</f>
        <v>45988.040710532405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4">
        <f ca="1">IFERROR(NOW()-F26,"")</f>
        <v>45988.040710532405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4">
        <f ca="1">IFERROR(NOW()-F27,"")</f>
        <v>45988.040710532405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4">
        <f ca="1">IFERROR(NOW()-F28,"")</f>
        <v>45988.040710532405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4">
        <f ca="1">IFERROR(NOW()-F29,"")</f>
        <v>45988.040710532405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4">
        <f ca="1">IFERROR(NOW()-F30,"")</f>
        <v>45988.040710532405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4">
        <f ca="1">IFERROR(NOW()-F31,"")</f>
        <v>45988.040710532405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4">
        <f ca="1">IFERROR(NOW()-F32,"")</f>
        <v>45988.040710532405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4">
        <f ca="1">IFERROR(NOW()-F33,"")</f>
        <v>45988.040710532405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4">
        <f ca="1">IFERROR(NOW()-F34,"")</f>
        <v>45988.040710532405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4">
        <f ca="1">IFERROR(NOW()-F35,"")</f>
        <v>45988.040710532405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4">
        <f ca="1">IFERROR(NOW()-F36,"")</f>
        <v>45988.040710532405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4">
        <f ca="1">IFERROR(NOW()-F37,"")</f>
        <v>45988.040710532405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4">
        <f ca="1">IFERROR(NOW()-F38,"")</f>
        <v>45988.040710532405</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4">
        <f ca="1">IFERROR(NOW()-F39,"")</f>
        <v>45988.040710532405</v>
      </c>
      <c r="H39" s="38"/>
      <c r="I39" s="37" t="str">
        <f>IFERROR(VLOOKUP(D39,DB!A:F,6,0),"")</f>
        <v/>
      </c>
      <c r="J39" s="37" t="str">
        <f>IFERROR(VLOOKUP(D39,DB!A:G,7,0),"")</f>
        <v/>
      </c>
      <c r="K39" s="37"/>
      <c r="L39" s="37" t="str">
        <f>IFERROR(VLOOKUP(D39,DB!A:I,9,0),"")</f>
        <v/>
      </c>
    </row>
  </sheetData>
  <dataValidations count="2">
    <dataValidation allowBlank="1" showInputMessage="1" showErrorMessage="1" sqref="E1" xr:uid="{920C6338-E771-4DAE-8C89-92A9093EA4DE}"/>
    <dataValidation type="list" allowBlank="1" showInputMessage="1" showErrorMessage="1" sqref="E2:E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t="s">
        <v>39123</v>
      </c>
      <c r="B2" s="124" t="str">
        <f>IFERROR(VLOOKUP(D2,DB!A:K,11,0),"")</f>
        <v>R6</v>
      </c>
      <c r="C2" s="125">
        <v>4</v>
      </c>
      <c r="D2" s="124" t="s">
        <v>30853</v>
      </c>
      <c r="E2" s="125" t="s">
        <v>39102</v>
      </c>
      <c r="F2" s="72">
        <v>45988.024421296293</v>
      </c>
      <c r="G2" s="72">
        <f ca="1">IFERROR(NOW()-F2,"-")</f>
        <v>1.6289236111333594E-2</v>
      </c>
      <c r="H2" s="72">
        <v>45988.024386574078</v>
      </c>
      <c r="I2" s="124" t="str">
        <f>IFERROR(VLOOKUP(D2,DB!A:F,6,0),"")</f>
        <v>SCECO</v>
      </c>
      <c r="J2" s="124" t="str">
        <f>IFERROR(VLOOKUP(D2,DB!A:G,7,0),"")</f>
        <v xml:space="preserve">Good </v>
      </c>
      <c r="K2" s="127" t="s">
        <v>39124</v>
      </c>
      <c r="L2" s="128" t="str">
        <f>IFERROR(VLOOKUP(D2,DB!A:I,9,0),"")</f>
        <v>Latis</v>
      </c>
    </row>
    <row r="3" spans="1:16382" ht="31.5" customHeight="1">
      <c r="A3"/>
      <c r="B3" s="124" t="str">
        <f>IFERROR(VLOOKUP(D3,DB!A:K,11,0),"")</f>
        <v/>
      </c>
      <c r="C3" s="125"/>
      <c r="D3" s="124"/>
      <c r="E3" s="106"/>
      <c r="F3" s="146"/>
      <c r="G3" s="72">
        <f ca="1">IFERROR(NOW()-F3,"-")</f>
        <v>45988.040710532405</v>
      </c>
      <c r="H3"/>
      <c r="I3" s="124" t="str">
        <f>IFERROR(VLOOKUP(D3,DB!A:F,6,0),"")</f>
        <v/>
      </c>
      <c r="J3" s="124" t="str">
        <f>IFERROR(VLOOKUP(D3,DB!A:G,7,0),"")</f>
        <v/>
      </c>
      <c r="K3" s="127"/>
      <c r="L3" s="128" t="str">
        <f>IFERROR(VLOOKUP(D3,DB!A:I,9,0),"")</f>
        <v/>
      </c>
    </row>
    <row r="4" spans="1:16382" ht="31.5" customHeight="1">
      <c r="A4"/>
      <c r="B4" s="124" t="str">
        <f>IFERROR(VLOOKUP(D4,DB!A:K,11,0),"")</f>
        <v/>
      </c>
      <c r="C4" s="125"/>
      <c r="D4" s="124"/>
      <c r="E4" s="106"/>
      <c r="F4"/>
      <c r="G4" s="72">
        <f ca="1">IFERROR(NOW()-F4,"-")</f>
        <v>45988.040710532405</v>
      </c>
      <c r="H4"/>
      <c r="I4" s="124" t="str">
        <f>IFERROR(VLOOKUP(D4,DB!A:F,6,0),"")</f>
        <v/>
      </c>
      <c r="J4" s="124" t="str">
        <f>IFERROR(VLOOKUP(D4,DB!A:G,7,0),"")</f>
        <v/>
      </c>
      <c r="K4" s="127"/>
      <c r="L4" s="128" t="str">
        <f>IFERROR(VLOOKUP(D4,DB!A:I,9,0),"")</f>
        <v/>
      </c>
    </row>
    <row r="5" spans="1:16382" ht="31.5" customHeight="1">
      <c r="A5"/>
      <c r="B5" s="124" t="str">
        <f>IFERROR(VLOOKUP(D5,DB!A:K,11,0),"")</f>
        <v/>
      </c>
      <c r="C5" s="125"/>
      <c r="D5" s="124"/>
      <c r="E5" s="106"/>
      <c r="F5"/>
      <c r="G5" s="72">
        <f ca="1">IFERROR(NOW()-F5,"-")</f>
        <v>45988.040710532405</v>
      </c>
      <c r="H5"/>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45988.040710532405</v>
      </c>
      <c r="H6" s="126"/>
      <c r="I6" s="124" t="str">
        <f>IFERROR(VLOOKUP(D6,DB!A:F,6,0),"")</f>
        <v/>
      </c>
      <c r="J6" s="124" t="str">
        <f>IFERROR(VLOOKUP(D6,DB!A:G,7,0),"")</f>
        <v/>
      </c>
      <c r="K6" s="127"/>
      <c r="L6" s="128" t="str">
        <f>IFERROR(VLOOKUP(D6,DB!A:I,9,0),"")</f>
        <v/>
      </c>
    </row>
    <row r="7" spans="1:16382" ht="31.5" customHeight="1">
      <c r="A7" s="123"/>
      <c r="B7" s="124" t="str">
        <f>IFERROR(VLOOKUP(D7,DB!A:K,11,0),"")</f>
        <v/>
      </c>
      <c r="C7" s="125"/>
      <c r="D7" s="124"/>
      <c r="E7" s="106"/>
      <c r="F7" s="126"/>
      <c r="G7" s="72">
        <f ca="1">IFERROR(NOW()-F7,"-")</f>
        <v>45988.040710532405</v>
      </c>
      <c r="H7" s="126"/>
      <c r="I7" s="124" t="str">
        <f>IFERROR(VLOOKUP(D7,DB!A:F,6,0),"")</f>
        <v/>
      </c>
      <c r="J7" s="124" t="str">
        <f>IFERROR(VLOOKUP(D7,DB!A:G,7,0),"")</f>
        <v/>
      </c>
      <c r="K7" s="127" t="s">
        <v>39125</v>
      </c>
      <c r="L7" s="128" t="str">
        <f>IFERROR(VLOOKUP(D7,DB!A:I,9,0),"")</f>
        <v/>
      </c>
    </row>
    <row r="8" spans="1:16382" ht="31.5" customHeight="1">
      <c r="A8" s="123"/>
      <c r="B8" s="124" t="str">
        <f>IFERROR(VLOOKUP(D8,DB!A:K,11,0),"")</f>
        <v/>
      </c>
      <c r="C8" s="125"/>
      <c r="D8" s="124"/>
      <c r="E8" s="106"/>
      <c r="F8" s="126"/>
      <c r="G8" s="72">
        <f ca="1">IFERROR(NOW()-F8,"-")</f>
        <v>45988.040710532405</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45988.040710532405</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45988.040710532405</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45988.040710532405</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45988.040710532405</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45988.040710532405</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45988.040710532405</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45988.040710532405</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45988.040710532405</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45988.040710532405</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45988.040710532405</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45988.040710532405</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45988.040710532405</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2"/>
      <c r="E21" s="106"/>
      <c r="F21" s="126"/>
      <c r="G21" s="72">
        <f ca="1">IFERROR(NOW()-F21,"-")</f>
        <v>45988.040710532405</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45988.040710532405</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45988.040710532405</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45988.040710532405</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45988.040710532405</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45988.040710532405</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45988.040710532405</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2"/>
      <c r="E28" s="106"/>
      <c r="F28" s="126"/>
      <c r="G28" s="72">
        <f ca="1">IFERROR(NOW()-F28,"-")</f>
        <v>45988.040710532405</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45988.040710532405</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45988.040710532405</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45988.040710532405</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45988.040710532405</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45988.040710532405</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45988.040710532405</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2"/>
      <c r="E35" s="106"/>
      <c r="F35" s="126"/>
      <c r="G35" s="72">
        <f ca="1">IFERROR(NOW()-F35,"-")</f>
        <v>45988.040710532405</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45988.040710532405</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45988.040710532405</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45988.040710532405</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45988.040710532405</v>
      </c>
      <c r="H39" s="126"/>
      <c r="I39" s="124" t="str">
        <f>IFERROR(VLOOKUP(D39,DB!A:F,6,0),"")</f>
        <v/>
      </c>
      <c r="J39" s="124" t="str">
        <f>IFERROR(VLOOKUP(D39,DB!A:G,7,0),"")</f>
        <v/>
      </c>
      <c r="K39" s="127"/>
      <c r="L39" s="128" t="str">
        <f>IFERROR(VLOOKUP(D39,DB!A:I,9,0),"")</f>
        <v/>
      </c>
    </row>
    <row r="40" spans="1:12" ht="31.5" customHeight="1">
      <c r="A40" s="123"/>
      <c r="B40" s="124" t="str">
        <f>IFERROR(VLOOKUP(D40,DB!A:K,11,0),"")</f>
        <v/>
      </c>
      <c r="C40" s="125"/>
      <c r="D40" s="124"/>
      <c r="E40" s="106"/>
      <c r="F40" s="126"/>
      <c r="G40" s="72">
        <f ca="1">IFERROR(NOW()-F40,"-")</f>
        <v>45988.040710532405</v>
      </c>
      <c r="H40" s="126"/>
      <c r="I40" s="124" t="str">
        <f>IFERROR(VLOOKUP(D40,DB!A:F,6,0),"")</f>
        <v/>
      </c>
      <c r="J40" s="124" t="str">
        <f>IFERROR(VLOOKUP(D40,DB!A:G,7,0),"")</f>
        <v/>
      </c>
      <c r="K40" s="127"/>
      <c r="L40" s="128" t="str">
        <f>IFERROR(VLOOKUP(D40,DB!A:I,9,0),"")</f>
        <v/>
      </c>
    </row>
  </sheetData>
  <dataValidations count="2">
    <dataValidation allowBlank="1" showInputMessage="1" showErrorMessage="1" sqref="E1" xr:uid="{9E1BC488-8814-4F8A-8DBE-742B3278AB71}"/>
    <dataValidation type="list" allowBlank="1" showInputMessage="1" showErrorMessage="1" sqref="E2:E4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2025-11-26T22:00:38Z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