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430" documentId="120_S{2AC9BD13-BADA-5192-A53E-5A8FF88502F6}" xr6:coauthVersionLast="47" xr6:coauthVersionMax="47" xr10:uidLastSave="{33DBAD9C-BC89-4D61-8952-0AC5C7F850DF}"/>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2" i="4"/>
  <c r="L53" i="4"/>
  <c r="L54" i="4"/>
  <c r="L55" i="4"/>
  <c r="J52" i="4"/>
  <c r="J53" i="4"/>
  <c r="J54" i="4"/>
  <c r="J55" i="4"/>
  <c r="I52" i="4"/>
  <c r="I53" i="4"/>
  <c r="I54" i="4"/>
  <c r="I55" i="4"/>
  <c r="B52" i="4"/>
  <c r="B53" i="4"/>
  <c r="B54" i="4"/>
  <c r="B5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L49" i="4"/>
  <c r="L50" i="4"/>
  <c r="L51" i="4"/>
  <c r="J49" i="4"/>
  <c r="J50" i="4"/>
  <c r="J51" i="4"/>
  <c r="I49" i="4"/>
  <c r="I50" i="4"/>
  <c r="I51" i="4"/>
  <c r="B49" i="4"/>
  <c r="B50" i="4"/>
  <c r="B51"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<sst xmlns="http://schemas.openxmlformats.org/spreadsheetml/2006/main" count="180277" uniqueCount="39121">
  <si>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</si>
  <si>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</si>
  <si>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</si>
  <si>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</si>
  <si>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</si>
  <si>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</si>
  <si>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</si>
  <si>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</si>
  <si>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</si>
  <si>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</si>
  <si>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</si>
  <si>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</si>
  <si>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</si>
  <si>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</si>
  <si>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</si>
  <si>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</si>
  <si>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</si>
  <si>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</si>
  <si>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</si>
  <si>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</si>
  <si>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</si>
  <si>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</si>
  <si>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</si>
  <si>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</si>
  <si>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</si>
  <si>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</si>
  <si>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</si>
  <si>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</si>
  <si>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</si>
  <si>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</si>
  <si>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</si>
  <si>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</si>
  <si>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</si>
  <si>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</si>
  <si>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</si>
  <si>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</si>
  <si>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</si>
  <si>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</si>
  <si>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</si>
  <si>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</si>
  <si>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</si>
  <si>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</si>
  <si>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</si>
  <si>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</si>
  <si>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</si>
  <si>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</si>
  <si>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</si>
  <si>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</si>
  <si>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</si>
  <si>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</si>
  <si>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</si>
  <si>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</si>
  <si>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</si>
  <si>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</si>
  <si>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</si>
  <si>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</si>
  <si>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</si>
  <si>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</si>
  <si>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</si>
  <si>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</si>
  <si>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</si>
  <si>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</si>
  <si>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</si>
  <si>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</si>
  <si>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</si>
  <si>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</si>
  <si>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</si>
  <si>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</si>
  <si>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</si>
  <si>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</si>
  <si>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</si>
  <si>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</si>
  <si>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</si>
  <si>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</si>
  <si>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</si>
  <si>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</si>
  <si>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</si>
  <si>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</si>
  <si>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</si>
  <si>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</si>
  <si>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</si>
  <si>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</si>
  <si>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</si>
  <si>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</si>
  <si>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</si>
  <si>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</si>
  <si>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</si>
  <si>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</si>
  <si>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</si>
  <si>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</si>
  <si>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</si>
  <si>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</si>
  <si>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</si>
  <si>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</si>
  <si>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</si>
  <si>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</si>
  <si>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</si>
  <si>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</si>
  <si>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</si>
  <si>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</si>
  <si>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</si>
  <si>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</si>
  <si>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</si>
  <si>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</si>
  <si>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</si>
  <si>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</si>
  <si>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</si>
  <si>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</si>
  <si>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</si>
  <si>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</si>
  <si>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</si>
  <si>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</si>
  <si>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</si>
  <si>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</si>
  <si>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</si>
  <si>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</si>
  <si>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</si>
  <si>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</si>
  <si>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</si>
  <si>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</si>
  <si>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</si>
  <si>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</si>
  <si>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</si>
  <si>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</si>
  <si>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</si>
  <si>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</si>
  <si>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</si>
  <si>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</si>
  <si>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</si>
  <si>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</si>
  <si>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</si>
  <si>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</si>
  <si>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</si>
  <si>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</si>
  <si>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</si>
  <si>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</si>
  <si>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</si>
  <si>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</si>
  <si>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</si>
  <si>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</si>
  <si>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</si>
  <si>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</si>
  <si>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</si>
  <si>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</si>
  <si>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</si>
  <si>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</si>
  <si>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</si>
  <si>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</si>
  <si>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</si>
  <si>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</si>
  <si>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</si>
  <si>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</si>
  <si>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</si>
  <si>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</si>
  <si>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</si>
  <si>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</si>
  <si>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</si>
  <si>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</si>
  <si>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</si>
  <si>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</si>
  <si>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</si>
  <si>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</si>
  <si>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</si>
  <si>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</si>
  <si>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</si>
  <si>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</si>
  <si>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</si>
  <si>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</si>
  <si>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</si>
  <si>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</si>
  <si>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</si>
  <si>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</si>
  <si>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</si>
  <si>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</si>
  <si>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</si>
  <si>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</si>
  <si>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</si>
  <si>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</si>
  <si>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</si>
  <si>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</si>
  <si>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</si>
  <si>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</si>
  <si>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</si>
  <si>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</si>
  <si>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</si>
  <si>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</si>
  <si>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</si>
  <si>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</si>
  <si>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</si>
  <si>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</si>
  <si>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</si>
  <si>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</si>
  <si>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</si>
  <si>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</si>
  <si>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</si>
  <si>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</si>
  <si>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</si>
  <si>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</si>
  <si>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</si>
  <si>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</si>
  <si>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</si>
  <si>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</si>
  <si>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</si>
  <si>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</si>
  <si>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</si>
  <si>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</si>
  <si>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</si>
  <si>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</si>
  <si>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</si>
  <si>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</si>
  <si>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</si>
  <si>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</si>
  <si>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</si>
  <si>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</si>
  <si>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</si>
  <si>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</si>
  <si>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</si>
  <si>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</si>
  <si>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</si>
  <si>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</si>
  <si>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</si>
  <si>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</si>
  <si>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</si>
  <si>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</si>
  <si>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</si>
  <si>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</si>
  <si>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</si>
  <si>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</si>
  <si>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</si>
  <si>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</si>
  <si>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</si>
  <si>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</si>
  <si>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</si>
  <si>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</si>
  <si>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</si>
  <si>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</si>
  <si>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</si>
  <si>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</si>
  <si>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</si>
  <si>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</si>
  <si>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</si>
  <si>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</si>
  <si>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</si>
  <si>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</si>
  <si>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</si>
  <si>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</si>
  <si>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</si>
  <si>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</si>
  <si>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</si>
  <si>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</si>
  <si>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</si>
  <si>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</si>
  <si>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</si>
  <si>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</si>
  <si>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</si>
  <si>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</si>
  <si>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</si>
  <si>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</si>
  <si>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</si>
  <si>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</si>
  <si>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</si>
  <si>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</si>
  <si>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</si>
  <si>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</si>
  <si>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</si>
  <si>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</si>
  <si>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</si>
  <si>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</si>
  <si>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</si>
  <si>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</si>
  <si>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</si>
  <si>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</si>
  <si>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</si>
  <si>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</si>
  <si>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</si>
  <si>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</si>
  <si>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</si>
  <si>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</si>
  <si>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</si>
  <si>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</si>
  <si>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</si>
  <si>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</si>
  <si>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</si>
  <si>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</si>
  <si>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</si>
  <si>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</si>
  <si>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</si>
  <si>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</si>
  <si>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</si>
  <si>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</si>
  <si>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</si>
  <si>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</si>
  <si>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</si>
  <si>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</si>
  <si>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</si>
  <si>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</si>
  <si>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</si>
  <si>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</si>
  <si>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</si>
  <si>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</si>
  <si>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</si>
  <si>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</si>
  <si>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</si>
  <si>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</si>
  <si>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</si>
  <si>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</si>
  <si>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</si>
  <si>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</si>
  <si>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</si>
  <si>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</si>
  <si>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</si>
  <si>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</si>
  <si>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</si>
  <si>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</si>
  <si>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</si>
  <si>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</si>
  <si>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</si>
  <si>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</si>
  <si>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</si>
  <si>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</si>
  <si>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</si>
  <si>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</si>
  <si>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</si>
  <si>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</si>
  <si>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</si>
  <si>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</si>
  <si>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</si>
  <si>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</si>
  <si>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</si>
  <si>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</si>
  <si>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</si>
  <si>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</si>
  <si>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</si>
  <si>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</si>
  <si>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</si>
  <si>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</si>
  <si>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</si>
  <si>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</si>
  <si>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</si>
  <si>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</si>
  <si>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</si>
  <si>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</si>
  <si>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</si>
  <si>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</si>
  <si>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</si>
  <si>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</si>
  <si>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</si>
  <si>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</si>
  <si>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</si>
  <si>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</si>
  <si>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</si>
  <si>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</si>
  <si>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</si>
  <si>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</si>
  <si>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</si>
  <si>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</si>
  <si>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</si>
  <si>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</si>
  <si>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</si>
  <si>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</si>
  <si>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</si>
  <si>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</si>
  <si>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</si>
  <si>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</si>
  <si>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</si>
  <si>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</si>
  <si>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</si>
  <si>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</si>
  <si>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</si>
  <si>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</si>
  <si>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</si>
  <si>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</si>
  <si>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</si>
  <si>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</si>
  <si>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</si>
  <si>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</si>
  <si>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</si>
  <si>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</si>
  <si>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</si>
  <si>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</si>
  <si>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</si>
  <si>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</si>
  <si>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</si>
  <si>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</si>
  <si>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</si>
  <si>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</si>
  <si>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</si>
  <si>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</si>
  <si>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</si>
  <si>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</si>
  <si>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</si>
  <si>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</si>
  <si>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</si>
  <si>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</si>
  <si>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</si>
  <si>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</si>
  <si>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</si>
  <si>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</si>
  <si>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</si>
  <si>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</si>
  <si>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</si>
  <si>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</si>
  <si>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</si>
  <si>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</si>
  <si>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</si>
  <si>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</si>
  <si>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</si>
  <si>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</si>
  <si>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</si>
  <si>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</si>
  <si>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</si>
  <si>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</si>
  <si>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</si>
  <si>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</si>
  <si>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</si>
  <si>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</si>
  <si>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</si>
  <si>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</si>
  <si>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</si>
  <si>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</si>
  <si>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</si>
  <si>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</si>
  <si>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</si>
  <si>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</si>
  <si>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</si>
  <si>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</si>
  <si>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</si>
  <si>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</si>
  <si>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</si>
  <si>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</si>
  <si>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</si>
  <si>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</si>
  <si>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</si>
  <si>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</si>
  <si>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</si>
  <si>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</si>
  <si>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</si>
  <si>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</si>
  <si>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</si>
  <si>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</si>
  <si>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</si>
  <si>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</si>
  <si>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</si>
  <si>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</si>
  <si>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</si>
  <si>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</si>
  <si>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</si>
  <si>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</si>
  <si>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</si>
  <si>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</si>
  <si>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</si>
  <si>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</si>
  <si>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</si>
  <si>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</si>
  <si>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</si>
  <si>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</si>
  <si>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</si>
  <si>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</si>
  <si>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</si>
  <si>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</si>
  <si>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</si>
  <si>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</si>
  <si>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</si>
  <si>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</si>
  <si>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</si>
  <si>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</si>
  <si>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</si>
  <si>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</si>
  <si>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</si>
  <si>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</si>
  <si>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</si>
  <si>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</si>
  <si>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</si>
  <si>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</si>
  <si>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</si>
  <si>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</si>
  <si>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</si>
  <si>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</si>
  <si>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</si>
  <si>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</si>
  <si>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</si>
  <si>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</si>
  <si>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</si>
  <si>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</si>
  <si>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</si>
  <si>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</si>
  <si>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</si>
  <si>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</si>
  <si>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</si>
  <si>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</si>
  <si>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</si>
  <si>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</si>
  <si>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</si>
  <si>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</si>
  <si>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</si>
  <si>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</si>
  <si>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</si>
  <si>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</si>
  <si>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</si>
  <si>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</si>
  <si>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</si>
  <si>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</si>
  <si>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</si>
  <si>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</si>
  <si>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</si>
  <si>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</si>
  <si>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</si>
  <si>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</si>
  <si>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</si>
  <si>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</si>
  <si>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</si>
  <si>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</si>
  <si>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</si>
  <si>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</si>
  <si>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</si>
  <si>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</si>
  <si>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</si>
  <si>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</si>
  <si>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</si>
  <si>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</si>
  <si>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</si>
  <si>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</si>
  <si>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</si>
  <si>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</si>
  <si>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</si>
  <si>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</si>
  <si>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</si>
  <si>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</si>
  <si>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</si>
  <si>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</si>
  <si>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</si>
  <si>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</si>
  <si>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</si>
  <si>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</si>
  <si>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</si>
  <si>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</si>
  <si>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</si>
  <si>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</si>
  <si>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</si>
  <si>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</si>
  <si>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</si>
  <si>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</si>
  <si>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</si>
  <si>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</si>
  <si>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</si>
  <si>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</si>
  <si>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</si>
  <si>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</si>
  <si>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</si>
  <si>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</si>
  <si>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</si>
  <si>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</si>
  <si>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</si>
  <si>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</si>
  <si>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</si>
  <si>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</si>
  <si>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</si>
  <si>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</si>
  <si>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</si>
  <si>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</si>
  <si>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</si>
  <si>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</si>
  <si>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</si>
  <si>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</si>
  <si>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</si>
  <si>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</si>
  <si>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</si>
  <si>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</si>
  <si>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</si>
  <si>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</si>
  <si>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</si>
  <si>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</si>
  <si>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</si>
  <si>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</si>
  <si>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</si>
  <si>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</si>
  <si>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</si>
  <si>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</si>
  <si>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</si>
  <si>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</si>
  <si>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</si>
  <si>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</si>
  <si>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</si>
  <si>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</si>
  <si>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</si>
  <si>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</si>
  <si>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</si>
  <si>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</si>
  <si>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</si>
  <si>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</si>
  <si>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</si>
  <si>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</si>
  <si>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</si>
  <si>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</si>
  <si>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</si>
  <si>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</si>
  <si>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</si>
  <si>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</si>
  <si>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</si>
  <si>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</si>
  <si>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</si>
  <si>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</si>
  <si>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</si>
  <si>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</si>
  <si>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</si>
  <si>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</si>
  <si>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</si>
  <si>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</si>
  <si>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</si>
  <si>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</si>
  <si>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</si>
  <si>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</si>
  <si>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</si>
  <si>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</si>
  <si>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</si>
  <si>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</si>
  <si>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</si>
  <si>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</si>
  <si>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</si>
  <si>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</si>
  <si>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</si>
  <si>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</si>
  <si>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</si>
  <si>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</si>
  <si>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</si>
  <si>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</si>
  <si>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</si>
  <si>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</si>
  <si>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</si>
  <si>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</si>
  <si>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</si>
  <si>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</si>
  <si>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</si>
  <si>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</si>
  <si>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</si>
  <si>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</si>
  <si>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</si>
  <si>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</si>
  <si>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</si>
  <si>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</si>
  <si>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</si>
  <si>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</si>
  <si>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</si>
  <si>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</si>
  <si>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</si>
  <si>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</si>
  <si>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</si>
  <si>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</si>
  <si>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</si>
  <si>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</si>
  <si>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</si>
  <si>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</si>
  <si>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</si>
  <si>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</si>
  <si>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</si>
  <si>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</si>
  <si>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</si>
  <si>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</si>
  <si>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</si>
  <si>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</si>
  <si>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</si>
  <si>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</si>
  <si>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</si>
  <si>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</si>
  <si>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</si>
  <si>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</si>
  <si>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</si>
  <si>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</si>
  <si>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</si>
  <si>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</si>
  <si>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</si>
  <si>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</si>
  <si>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</si>
  <si>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</si>
  <si>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</si>
  <si>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</si>
  <si>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</si>
  <si>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</si>
  <si>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</si>
  <si>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</si>
  <si>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</si>
  <si>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</si>
  <si>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</si>
  <si>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</si>
  <si>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</si>
  <si>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</si>
  <si>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</si>
  <si>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</si>
  <si>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</si>
  <si>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</si>
  <si>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</si>
  <si>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</si>
  <si>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</si>
  <si>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</si>
  <si>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</si>
  <si>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</si>
  <si>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</si>
  <si>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</si>
  <si>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</si>
  <si>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</si>
  <si>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</si>
  <si>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</si>
  <si>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</si>
  <si>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</si>
  <si>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</si>
  <si>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</si>
  <si>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</si>
  <si>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</si>
  <si>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</si>
  <si>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</si>
  <si>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</si>
  <si>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</si>
  <si>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</si>
  <si>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</si>
  <si>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</si>
  <si>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</si>
  <si>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</si>
  <si>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</si>
  <si>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</si>
  <si>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</si>
  <si>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</si>
  <si>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</si>
  <si>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</si>
  <si>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</si>
  <si>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</si>
  <si>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</si>
  <si>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</si>
  <si>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</si>
  <si>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</si>
  <si>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</si>
  <si>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</si>
  <si>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</si>
  <si>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</si>
  <si>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</si>
  <si>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</si>
  <si>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</si>
  <si>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</si>
  <si>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</si>
  <si>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</si>
  <si>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</si>
  <si>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</si>
  <si>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</si>
  <si>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</si>
  <si>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</si>
  <si>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</si>
  <si>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</si>
  <si>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</si>
  <si>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</si>
  <si>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</si>
  <si>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</si>
  <si>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</si>
  <si>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</si>
  <si>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</si>
  <si>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</si>
  <si>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</si>
  <si>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</si>
  <si>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</si>
  <si>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</si>
  <si>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</si>
  <si>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</si>
  <si>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</si>
  <si>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</si>
  <si>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</si>
  <si>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</si>
  <si>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</si>
  <si>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</si>
  <si>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</si>
  <si>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</si>
  <si>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</si>
  <si>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</si>
  <si>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</si>
  <si>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</si>
  <si>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</si>
  <si>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</si>
  <si>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</si>
  <si>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</si>
  <si>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</si>
  <si>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</si>
  <si>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</si>
  <si>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</si>
  <si>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</si>
  <si>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</si>
  <si>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</si>
  <si>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</si>
  <si>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</si>
  <si>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</si>
  <si>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</si>
  <si>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</si>
  <si>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</si>
  <si>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</si>
  <si>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</si>
  <si>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</si>
  <si>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</si>
  <si>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</si>
  <si>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</si>
  <si>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</si>
  <si>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</si>
  <si>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</si>
  <si>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</si>
  <si>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</si>
  <si>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</si>
  <si>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</si>
  <si>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</si>
  <si>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</si>
  <si>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</si>
  <si>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</si>
  <si>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</si>
  <si>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</si>
  <si>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</si>
  <si>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</si>
  <si>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</si>
  <si>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</si>
  <si>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</si>
  <si>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</si>
  <si>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</si>
  <si>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</si>
  <si>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</si>
  <si>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</si>
  <si>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</si>
  <si>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</si>
  <si>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</si>
  <si>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</si>
  <si>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</si>
  <si>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</si>
  <si>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</si>
  <si>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</si>
  <si>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</si>
  <si>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</si>
  <si>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</si>
  <si>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</si>
  <si>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</si>
  <si>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</si>
  <si>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</si>
  <si>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</si>
  <si>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</si>
  <si>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</si>
  <si>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</si>
  <si>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</si>
  <si>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</si>
  <si>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</si>
  <si>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</si>
  <si>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</si>
  <si>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</si>
  <si>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</si>
  <si>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</si>
  <si>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</si>
  <si>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</si>
  <si>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</si>
  <si>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</si>
  <si>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</si>
  <si>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</si>
  <si>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</si>
  <si>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</si>
  <si>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</si>
  <si>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</si>
  <si>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</si>
  <si>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</si>
  <si>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</si>
  <si>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</si>
  <si>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</si>
  <si>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</si>
  <si>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</si>
  <si>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</si>
  <si>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</si>
  <si>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</si>
  <si>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</si>
  <si>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</si>
  <si>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</si>
  <si>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</si>
  <si>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</si>
  <si>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</si>
  <si>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</si>
  <si>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</si>
  <si>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</si>
  <si>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</si>
  <si>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</si>
  <si>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</si>
  <si>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</si>
  <si>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</si>
  <si>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</si>
  <si>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</si>
  <si>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</si>
  <si>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</si>
  <si>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</si>
  <si>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</si>
  <si>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</si>
  <si>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</si>
  <si>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</si>
  <si>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</si>
  <si>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</si>
  <si>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</si>
  <si>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</si>
  <si>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</si>
  <si>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</si>
  <si>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</si>
  <si>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</si>
  <si>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</si>
  <si>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</si>
  <si>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</si>
  <si>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</si>
  <si>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</si>
  <si>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</si>
  <si>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</si>
  <si>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</si>
  <si>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</si>
  <si>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</si>
  <si>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</si>
  <si>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</si>
  <si>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</si>
  <si>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</si>
  <si>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</si>
  <si>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</si>
  <si>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</si>
  <si>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</si>
  <si>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</si>
  <si>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</si>
  <si>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</si>
  <si>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</si>
  <si>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</si>
  <si>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</si>
  <si>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</si>
  <si>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</si>
  <si>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</si>
  <si>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</si>
  <si>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</si>
  <si>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</si>
  <si>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</si>
  <si>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</si>
  <si>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</si>
  <si>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</si>
  <si>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</si>
  <si>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</si>
  <si>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</si>
  <si>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</si>
  <si>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</si>
  <si>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</si>
  <si>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</si>
  <si>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</si>
  <si>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</si>
  <si>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</si>
  <si>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</si>
  <si>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</si>
  <si>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</si>
  <si>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</si>
  <si>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</si>
  <si>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</si>
  <si>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</si>
  <si>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</si>
  <si>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</si>
  <si>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</si>
  <si>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</si>
  <si>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</si>
  <si>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</si>
  <si>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</si>
  <si>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</si>
  <si>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</si>
  <si>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</si>
  <si>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</si>
  <si>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</si>
  <si>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</si>
  <si>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</si>
  <si>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</si>
  <si>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</si>
  <si>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</si>
  <si>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</si>
  <si>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</si>
  <si>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</si>
  <si>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</si>
  <si>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</si>
  <si>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</si>
  <si>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</si>
  <si>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</si>
  <si>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</si>
  <si>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</si>
  <si>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</si>
  <si>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</si>
  <si>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</si>
  <si>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</si>
  <si>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</si>
  <si>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</si>
  <si>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</si>
  <si>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</si>
  <si>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</si>
  <si>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</si>
  <si>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</si>
  <si>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</si>
  <si>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</si>
  <si>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</si>
  <si>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</si>
  <si>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</si>
  <si>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</si>
  <si>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</si>
  <si>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</si>
  <si>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</si>
  <si>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</si>
  <si>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</si>
  <si>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</si>
  <si>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</si>
  <si>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</si>
  <si>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</si>
  <si>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</si>
  <si>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</si>
  <si>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</si>
  <si>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</si>
  <si>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</si>
  <si>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</si>
  <si>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</si>
  <si>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</si>
  <si>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</si>
  <si>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</si>
  <si>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</si>
  <si>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</si>
  <si>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</si>
  <si>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</si>
  <si>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</si>
  <si>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</si>
  <si>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</si>
  <si>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</si>
  <si>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</si>
  <si>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</si>
  <si>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</si>
  <si>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</si>
  <si>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</si>
  <si>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</si>
  <si>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</si>
  <si>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</si>
  <si>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</si>
  <si>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</si>
  <si>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</si>
  <si>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</si>
  <si>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</si>
  <si>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</si>
  <si>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</si>
  <si>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</si>
  <si>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</si>
  <si>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</si>
  <si>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</si>
  <si>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</si>
  <si>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</si>
  <si>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</si>
  <si>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</si>
  <si>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</si>
  <si>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</si>
  <si>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</si>
  <si>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</si>
  <si>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</si>
  <si>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</si>
  <si>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</si>
  <si>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</si>
  <si>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</si>
  <si>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</si>
  <si>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</si>
  <si>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</si>
  <si>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</si>
  <si>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</si>
  <si>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</si>
  <si>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</si>
  <si>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</si>
  <si>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</si>
  <si>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</si>
  <si>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</si>
  <si>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</si>
  <si>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</si>
  <si>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</si>
  <si>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</si>
  <si>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</si>
  <si>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</si>
  <si>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</si>
  <si>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</si>
  <si>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</si>
  <si>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</si>
  <si>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</si>
  <si>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</si>
  <si>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</si>
  <si>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</si>
  <si>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</si>
  <si>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</si>
  <si>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</si>
  <si>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</si>
  <si>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</si>
  <si>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</si>
  <si>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</si>
  <si>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</si>
  <si>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</si>
  <si>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</si>
  <si>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</si>
  <si>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</si>
  <si>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</si>
  <si>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</si>
  <si>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</si>
  <si>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</si>
  <si>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</si>
  <si>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</si>
  <si>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</si>
  <si>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</si>
  <si>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</si>
  <si>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</si>
  <si>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</si>
  <si>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</si>
  <si>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</si>
  <si>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</si>
  <si>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</si>
  <si>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</si>
  <si>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</si>
  <si>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</si>
  <si>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</si>
  <si>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</si>
  <si>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</si>
  <si>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</si>
  <si>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</si>
  <si>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</si>
  <si>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</si>
  <si>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</si>
  <si>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</si>
  <si>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</si>
  <si>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</si>
  <si>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</si>
  <si>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</si>
  <si>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</si>
  <si>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</si>
  <si>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</si>
  <si>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</si>
  <si>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</si>
  <si>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</si>
  <si>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</si>
  <si>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</si>
  <si>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</si>
  <si>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</si>
  <si>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</si>
  <si>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</si>
  <si>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</si>
  <si>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</si>
  <si>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</si>
  <si>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</si>
  <si>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</si>
  <si>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</si>
  <si>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</si>
  <si>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</si>
  <si>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</si>
  <si>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</si>
  <si>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</si>
  <si>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</si>
  <si>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</si>
  <si>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</si>
  <si>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</si>
  <si>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</si>
  <si>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</si>
  <si>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</si>
  <si>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</si>
  <si>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</si>
  <si>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</si>
  <si>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</si>
  <si>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</si>
  <si>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</si>
  <si>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</si>
  <si>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</si>
  <si>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</si>
  <si>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</si>
  <si>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</si>
  <si>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</si>
  <si>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</si>
  <si>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</si>
  <si>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</si>
  <si>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</si>
  <si>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</si>
  <si>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</si>
  <si>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</si>
  <si>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</si>
  <si>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</si>
  <si>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</si>
  <si>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</si>
  <si>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</si>
  <si>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</si>
  <si>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</si>
  <si>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</si>
  <si>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</si>
  <si>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</si>
  <si>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</si>
  <si>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</si>
  <si>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</si>
  <si>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</si>
  <si>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</si>
  <si>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</si>
  <si>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</si>
  <si>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</si>
  <si>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</si>
  <si>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</si>
  <si>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</si>
  <si>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</si>
  <si>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</si>
  <si>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</si>
  <si>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</si>
  <si>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</si>
  <si>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</si>
  <si>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</si>
  <si>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</si>
  <si>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</si>
  <si>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</si>
  <si>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</si>
  <si>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</si>
  <si>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</si>
  <si>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</si>
  <si>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</si>
  <si>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</si>
  <si>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</si>
  <si>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</si>
  <si>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</si>
  <si>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</si>
  <si>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</si>
  <si>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</si>
  <si>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</si>
  <si>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</si>
  <si>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</si>
  <si>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</si>
  <si>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</si>
  <si>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</si>
  <si>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</si>
  <si>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</si>
  <si>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</si>
  <si>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</si>
  <si>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</si>
  <si>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</si>
  <si>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</si>
  <si>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</si>
  <si>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</si>
  <si>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</si>
  <si>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</si>
  <si>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</si>
  <si>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</si>
  <si>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</si>
  <si>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</si>
  <si>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</si>
  <si>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</si>
  <si>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</si>
  <si>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</si>
  <si>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</si>
  <si>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</si>
  <si>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</si>
  <si>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</si>
  <si>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</si>
  <si>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</si>
  <si>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</si>
  <si>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</si>
  <si>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</si>
  <si>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</si>
  <si>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</si>
  <si>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</si>
  <si>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</si>
  <si>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</si>
  <si>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</si>
  <si>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</si>
  <si>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</si>
  <si>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</si>
  <si>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</si>
  <si>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</si>
  <si>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</si>
  <si>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</si>
  <si>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</si>
  <si>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</si>
  <si>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</si>
  <si>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</si>
  <si>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</si>
  <si>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</si>
  <si>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</si>
  <si>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</si>
  <si>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</si>
  <si>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</si>
  <si>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</si>
  <si>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</si>
  <si>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</si>
  <si>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</si>
  <si>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</si>
  <si>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</si>
  <si>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</si>
  <si>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</si>
  <si>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</si>
  <si>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</si>
  <si>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</si>
  <si>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</si>
  <si>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</si>
  <si>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</si>
  <si>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</si>
  <si>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</si>
  <si>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</si>
  <si>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</si>
  <si>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</si>
  <si>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</si>
  <si>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</si>
  <si>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</si>
  <si>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</si>
  <si>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</si>
  <si>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</si>
  <si>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</si>
  <si>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</si>
  <si>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</si>
  <si>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</si>
  <si>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</si>
  <si>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</si>
  <si>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</si>
  <si>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</si>
  <si>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</si>
  <si>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</si>
  <si>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</si>
  <si>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</si>
  <si>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</si>
  <si>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</si>
  <si>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</si>
  <si>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</si>
  <si>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</si>
  <si>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</si>
  <si>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</si>
  <si>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</si>
  <si>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</si>
  <si>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</si>
  <si>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</si>
  <si>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</si>
  <si>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</si>
  <si>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</si>
  <si>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</si>
  <si>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</si>
  <si>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</si>
  <si>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</si>
  <si>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</si>
  <si>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</si>
  <si>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</si>
  <si>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</si>
  <si>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</si>
  <si>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</si>
  <si>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</si>
  <si>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</si>
  <si>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</si>
  <si>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</si>
  <si>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</si>
  <si>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</si>
  <si>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</si>
  <si>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</si>
  <si>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</si>
  <si>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</si>
  <si>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</si>
  <si>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</si>
  <si>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</si>
  <si>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</si>
  <si>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</si>
  <si>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</si>
  <si>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</si>
  <si>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</si>
  <si>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</si>
  <si>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</si>
  <si>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</si>
  <si>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</si>
  <si>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</si>
  <si>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</si>
  <si>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</si>
  <si>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</si>
  <si>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</si>
  <si>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</si>
  <si>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</si>
  <si>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</si>
  <si>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</si>
  <si>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</si>
  <si>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</si>
  <si>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</si>
  <si>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</si>
  <si>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</si>
  <si>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</si>
  <si>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</si>
  <si>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</si>
  <si>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</si>
  <si>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</si>
  <si>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</si>
  <si>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</si>
  <si>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</si>
  <si>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</si>
  <si>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</si>
  <si>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</si>
  <si>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</si>
  <si>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</si>
  <si>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</si>
  <si>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</si>
  <si>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</si>
  <si>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</si>
  <si>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</si>
  <si>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</si>
  <si>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</si>
  <si>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</si>
  <si>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</si>
  <si>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</si>
  <si>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</si>
  <si>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</si>
  <si>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</si>
  <si>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</si>
  <si>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</si>
  <si>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</si>
  <si>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</si>
  <si>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</si>
  <si>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</si>
  <si>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</si>
  <si>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</si>
  <si>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</si>
  <si>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</si>
  <si>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</si>
  <si>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</si>
  <si>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</si>
  <si>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</si>
  <si>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</si>
  <si>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</si>
  <si>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</si>
  <si>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</si>
  <si>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</si>
  <si>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</si>
  <si>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</si>
  <si>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</si>
  <si>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</si>
  <si>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</si>
  <si>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</si>
  <si>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</si>
  <si>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</si>
  <si>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</si>
  <si>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</si>
  <si>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</si>
  <si>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</si>
  <si>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</si>
  <si>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</si>
  <si>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</si>
  <si>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</si>
  <si>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</si>
  <si>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</si>
  <si>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</si>
  <si>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</si>
  <si>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</si>
  <si>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</si>
  <si>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</si>
  <si>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</si>
  <si>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</si>
  <si>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</si>
  <si>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</si>
  <si>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</si>
  <si>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</si>
  <si>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</si>
  <si>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</si>
  <si>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</si>
  <si>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</si>
  <si>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</si>
  <si>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</si>
  <si>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</si>
  <si>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</si>
  <si>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</si>
  <si>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</si>
  <si>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</si>
  <si>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</si>
  <si>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</si>
  <si>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</si>
  <si>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</si>
  <si>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</si>
  <si>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</si>
  <si>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</si>
  <si>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</si>
  <si>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</si>
  <si>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</si>
  <si>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</si>
  <si>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</si>
  <si>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</si>
  <si>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</si>
  <si>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</si>
  <si>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</si>
  <si>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</si>
  <si>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</si>
  <si>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</si>
  <si>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</si>
  <si>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</si>
  <si>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</si>
  <si>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</si>
  <si>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</si>
  <si>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</si>
  <si>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</si>
  <si>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</si>
  <si>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</si>
  <si>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</si>
  <si>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</si>
  <si>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</si>
  <si>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</si>
  <si>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</si>
  <si>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</si>
  <si>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</si>
  <si>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</si>
  <si>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</si>
  <si>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</si>
  <si>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</si>
  <si>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</si>
  <si>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</si>
  <si>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</si>
  <si>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</si>
  <si>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</si>
  <si>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</si>
  <si>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</si>
  <si>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</si>
  <si>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</si>
  <si>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</si>
  <si>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</si>
  <si>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</si>
  <si>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</si>
  <si>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</si>
  <si>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</si>
  <si>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</si>
  <si>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</si>
  <si>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</si>
  <si>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</si>
  <si>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</si>
  <si>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</si>
  <si>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</si>
  <si>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</si>
  <si>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</si>
  <si>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</si>
  <si>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</si>
  <si>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</si>
  <si>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</si>
  <si>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</si>
  <si>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</si>
  <si>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</si>
  <si>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</si>
  <si>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</si>
  <si>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</si>
  <si>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</si>
  <si>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</si>
  <si>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</si>
  <si>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</si>
  <si>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</si>
  <si>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</si>
  <si>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</si>
  <si>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</si>
  <si>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</si>
  <si>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</si>
  <si>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</si>
  <si>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</si>
  <si>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</si>
  <si>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</si>
  <si>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</si>
  <si>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</si>
  <si>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</si>
  <si>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</si>
  <si>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</si>
  <si>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</si>
  <si>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</si>
  <si>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</si>
  <si>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</si>
  <si>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</si>
  <si>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</si>
  <si>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</si>
  <si>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</si>
  <si>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</si>
  <si>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</si>
  <si>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</si>
  <si>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</si>
  <si>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</si>
  <si>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</si>
  <si>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</si>
  <si>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</si>
  <si>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</si>
  <si>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</si>
  <si>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</si>
  <si>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</si>
  <si>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</si>
  <si>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</si>
  <si>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</si>
  <si>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</si>
  <si>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</si>
  <si>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</si>
  <si>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</si>
  <si>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</si>
  <si>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</si>
  <si>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</si>
  <si>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</si>
  <si>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</si>
  <si>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</si>
  <si>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</si>
  <si>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</si>
  <si>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</si>
  <si>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</si>
  <si>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</si>
  <si>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</si>
  <si>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</si>
  <si>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</si>
  <si>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</si>
  <si>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</si>
  <si>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</si>
  <si>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</si>
  <si>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</si>
  <si>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</si>
  <si>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</si>
  <si>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</si>
  <si>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</si>
  <si>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</si>
  <si>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</si>
  <si>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</si>
  <si>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</si>
  <si>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</si>
  <si>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</si>
  <si>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</si>
  <si>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</si>
  <si>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</si>
  <si>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</si>
  <si>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</si>
  <si>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</si>
  <si>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</si>
  <si>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</si>
  <si>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</si>
  <si>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</si>
  <si>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</si>
  <si>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</si>
  <si>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</si>
  <si>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</si>
  <si>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</si>
  <si>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</si>
  <si>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</si>
  <si>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</si>
  <si>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</si>
  <si>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</si>
  <si>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</si>
  <si>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</si>
  <si>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</si>
  <si>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</si>
  <si>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</si>
  <si>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</si>
  <si>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</si>
  <si>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</si>
  <si>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</si>
  <si>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</si>
  <si>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</si>
  <si>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</si>
  <si>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</si>
  <si>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</si>
  <si>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</si>
  <si>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</si>
  <si>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</si>
  <si>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</si>
  <si>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</si>
  <si>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</si>
  <si>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</si>
  <si>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</si>
  <si>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</si>
  <si>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</si>
  <si>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</si>
  <si>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</si>
  <si>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</si>
  <si>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</si>
  <si>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</si>
  <si>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</si>
  <si>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</si>
  <si>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</si>
  <si>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</si>
  <si>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</si>
  <si>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</si>
  <si>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</si>
  <si>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</si>
  <si>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</si>
  <si>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</si>
  <si>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</si>
  <si>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</si>
  <si>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</si>
  <si>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</si>
  <si>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</si>
  <si>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</si>
  <si>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</si>
  <si>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</si>
  <si>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</si>
  <si>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</si>
  <si>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</si>
  <si>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</si>
  <si>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</si>
  <si>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</si>
  <si>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</si>
  <si>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</si>
  <si>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</si>
  <si>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</si>
  <si>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</si>
  <si>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</si>
  <si>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</si>
  <si>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</si>
  <si>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</si>
  <si>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</si>
  <si>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</si>
  <si>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</si>
  <si>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</si>
  <si>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</si>
  <si>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</si>
  <si>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</si>
  <si>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</si>
  <si>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</si>
  <si>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</si>
  <si>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</si>
  <si>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</si>
  <si>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</si>
  <si>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</si>
  <si>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</si>
  <si>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</si>
  <si>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</si>
  <si>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</si>
  <si>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</si>
  <si>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</si>
  <si>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</si>
  <si>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</si>
  <si>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</si>
  <si>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</si>
  <si>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</si>
  <si>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</si>
  <si>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</si>
  <si>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</si>
  <si>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</si>
  <si>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</si>
  <si>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</si>
  <si>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</si>
  <si>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</si>
  <si>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</si>
  <si>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</si>
  <si>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</si>
  <si>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</si>
  <si>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</si>
  <si>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</si>
  <si>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</si>
  <si>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</si>
  <si>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</si>
  <si>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</si>
  <si>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</si>
  <si>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</si>
  <si>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</si>
  <si>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</si>
  <si>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</si>
  <si>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</si>
  <si>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</si>
  <si>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</si>
  <si>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</si>
  <si>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</si>
  <si>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</si>
  <si>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</si>
  <si>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</si>
  <si>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</si>
  <si>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</si>
  <si>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</si>
  <si>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</si>
  <si>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</si>
  <si>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</si>
  <si>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</si>
  <si>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</si>
  <si>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</si>
  <si>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</si>
  <si>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</si>
  <si>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</si>
  <si>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</si>
  <si>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</si>
  <si>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</si>
  <si>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</si>
  <si>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</si>
  <si>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</si>
  <si>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</si>
  <si>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</si>
  <si>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</si>
  <si>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</si>
  <si>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</si>
  <si>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</si>
  <si>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</si>
  <si>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</si>
  <si>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</si>
  <si>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</si>
  <si>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</si>
  <si>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</si>
  <si>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</si>
  <si>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</si>
  <si>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</si>
  <si>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</si>
  <si>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</si>
  <si>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</si>
  <si>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</si>
  <si>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</si>
  <si>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</si>
  <si>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</si>
  <si>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</si>
  <si>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</si>
  <si>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</si>
  <si>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</si>
  <si>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</si>
  <si>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</si>
  <si>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</si>
  <si>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</si>
  <si>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</si>
  <si>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</si>
  <si>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</si>
  <si>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</si>
  <si>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</si>
  <si>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</si>
  <si>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</si>
  <si>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</si>
  <si>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</si>
  <si>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</si>
  <si>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</si>
  <si>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</si>
  <si>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</si>
  <si>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</si>
  <si>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</si>
  <si>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</si>
  <si>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</si>
  <si>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</si>
  <si>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</si>
  <si>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</si>
  <si>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</si>
  <si>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</si>
  <si>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</si>
  <si>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</si>
  <si>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</si>
  <si>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</si>
  <si>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</si>
  <si>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</si>
  <si>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</si>
  <si>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</si>
  <si>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</si>
  <si>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</si>
  <si>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</si>
  <si>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</si>
  <si>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</si>
  <si>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</si>
  <si>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</si>
  <si>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</si>
  <si>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</si>
  <si>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</si>
  <si>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</si>
  <si>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</si>
  <si>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</si>
  <si>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</si>
  <si>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</si>
  <si>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</si>
  <si>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</si>
  <si>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</si>
  <si>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</si>
  <si>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</si>
  <si>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</si>
  <si>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</si>
  <si>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</si>
  <si>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</si>
  <si>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</si>
  <si>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</si>
  <si>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</si>
  <si>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</si>
  <si>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</si>
  <si>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</si>
  <si>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</si>
  <si>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</si>
  <si>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</si>
  <si>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</si>
  <si>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</si>
  <si>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</si>
  <si>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</si>
  <si>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</si>
  <si>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</si>
  <si>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</si>
  <si>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</si>
  <si>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</si>
  <si>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</si>
  <si>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</si>
  <si>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</si>
  <si>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</si>
  <si>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</si>
  <si>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</si>
  <si>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</si>
  <si>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</si>
  <si>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</si>
  <si>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</si>
  <si>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</si>
  <si>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</si>
  <si>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</si>
  <si>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</si>
  <si>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</si>
  <si>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</si>
  <si>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</si>
  <si>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</si>
  <si>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</si>
  <si>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</si>
  <si>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</si>
  <si>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</si>
  <si>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</si>
  <si>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</si>
  <si>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</si>
  <si>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</si>
  <si>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</si>
  <si>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</si>
  <si>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</si>
  <si>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</si>
  <si>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</si>
  <si>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</si>
  <si>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</si>
  <si>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</si>
  <si>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</si>
  <si>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</si>
  <si>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</si>
  <si>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</si>
  <si>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</si>
  <si>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</si>
  <si>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</si>
  <si>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</si>
  <si>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</si>
  <si>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</si>
  <si>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</si>
  <si>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</si>
  <si>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</si>
  <si>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</si>
  <si>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</si>
  <si>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</si>
  <si>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</si>
  <si>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</si>
  <si>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</si>
  <si>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</si>
  <si>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</si>
  <si>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</si>
  <si>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</si>
  <si>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</si>
  <si>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</si>
  <si>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</si>
  <si>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</si>
  <si>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</si>
  <si>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</si>
  <si>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</si>
  <si>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</si>
  <si>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</si>
  <si>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</si>
  <si>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</si>
  <si>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</si>
  <si>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</si>
  <si>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</si>
  <si>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</si>
  <si>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</si>
  <si>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</si>
  <si>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</si>
  <si>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</si>
  <si>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</si>
  <si>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</si>
  <si>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</si>
  <si>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</si>
  <si>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</si>
  <si>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</si>
  <si>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</si>
  <si>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</si>
  <si>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</si>
  <si>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</si>
  <si>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</si>
  <si>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</si>
  <si>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</si>
  <si>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</si>
  <si>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</si>
  <si>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</si>
  <si>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</si>
  <si>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</si>
  <si>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</si>
  <si>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</si>
  <si>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</si>
  <si>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</si>
  <si>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</si>
  <si>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</si>
  <si>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</si>
  <si>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</si>
  <si>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</si>
  <si>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</si>
  <si>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</si>
  <si>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</si>
  <si>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</si>
  <si>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</si>
  <si>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</si>
  <si>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</si>
  <si>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</si>
  <si>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</si>
  <si>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</si>
  <si>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</si>
  <si>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</si>
  <si>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</si>
  <si>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</si>
  <si>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</si>
  <si>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</si>
  <si>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</si>
  <si>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</si>
  <si>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</si>
  <si>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</si>
  <si>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</si>
  <si>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</si>
  <si>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</si>
  <si>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</si>
  <si>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</si>
  <si>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</si>
  <si>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</si>
  <si>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</si>
  <si>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</si>
  <si>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</si>
  <si>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</si>
  <si>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</si>
  <si>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</si>
  <si>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</si>
  <si>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</si>
  <si>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</si>
  <si>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</si>
  <si>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</si>
  <si>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</si>
  <si>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</si>
  <si>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</si>
  <si>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</si>
  <si>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</si>
  <si>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</si>
  <si>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</si>
  <si>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</si>
  <si>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</si>
  <si>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</si>
  <si>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</si>
  <si>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</si>
  <si>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</si>
  <si>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</si>
  <si>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</si>
  <si>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</si>
  <si>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</si>
  <si>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</si>
  <si>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</si>
  <si>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</si>
  <si>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</si>
  <si>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</si>
  <si>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</si>
  <si>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</si>
  <si>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</si>
  <si>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</si>
  <si>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</si>
  <si>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</si>
  <si>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</si>
  <si>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</si>
  <si>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</si>
  <si>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</si>
  <si>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</si>
  <si>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</si>
  <si>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</si>
  <si>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</si>
  <si>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</si>
  <si>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</si>
  <si>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</si>
  <si>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</si>
  <si>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</si>
  <si>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</si>
  <si>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</si>
  <si>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</si>
  <si>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</si>
  <si>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</si>
  <si>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</si>
  <si>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</si>
  <si>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</si>
  <si>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</si>
  <si>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</si>
  <si>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</si>
  <si>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</si>
  <si>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</si>
  <si>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</si>
  <si>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</si>
  <si>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</si>
  <si>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</si>
  <si>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</si>
  <si>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</si>
  <si>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</si>
  <si>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</si>
  <si>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</si>
  <si>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</si>
  <si>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</si>
  <si>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</si>
  <si>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</si>
  <si>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</si>
  <si>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</si>
  <si>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</si>
  <si>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</si>
  <si>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</si>
  <si>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</si>
  <si>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</si>
  <si>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</si>
  <si>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</si>
  <si>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</si>
  <si>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</si>
  <si>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</si>
  <si>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</si>
  <si>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</si>
  <si>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</si>
  <si>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</si>
  <si>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</si>
  <si>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</si>
  <si>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</si>
  <si>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</si>
  <si>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</si>
  <si>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</si>
  <si>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</si>
  <si>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</si>
  <si>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</si>
  <si>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</si>
  <si>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</si>
  <si>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</si>
  <si>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</si>
  <si>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</si>
  <si>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</si>
  <si>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</si>
  <si>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</si>
  <si>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</si>
  <si>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</si>
  <si>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</si>
  <si>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</si>
  <si>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</si>
  <si>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</si>
  <si>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</si>
  <si>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</si>
  <si>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</si>
  <si>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</si>
  <si>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</si>
  <si>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</si>
  <si>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</si>
  <si>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</si>
  <si>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</si>
  <si>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</si>
  <si>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</si>
  <si>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</si>
  <si>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</si>
  <si>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</si>
  <si>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</si>
  <si>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</si>
  <si>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</si>
  <si>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</si>
  <si>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</si>
  <si>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</si>
  <si>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</si>
  <si>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</si>
  <si>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</si>
  <si>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</si>
  <si>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</si>
  <si>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</si>
  <si>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</si>
  <si>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</si>
  <si>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</si>
  <si>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</si>
  <si>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</si>
  <si>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</si>
  <si>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</si>
  <si>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</si>
  <si>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</si>
  <si>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</si>
  <si>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</si>
  <si>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</si>
  <si>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</si>
  <si>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</si>
  <si>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</si>
  <si>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</si>
  <si>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</si>
  <si>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</si>
  <si>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</si>
  <si>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</si>
  <si>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</si>
  <si>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</si>
  <si>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</si>
  <si>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</si>
  <si>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</si>
  <si>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</si>
  <si>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</si>
  <si>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</si>
  <si>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</si>
  <si>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</si>
  <si>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</si>
  <si>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</si>
  <si>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</si>
  <si>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</si>
  <si>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</si>
  <si>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</si>
  <si>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</si>
  <si>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</si>
  <si>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</si>
  <si>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</si>
  <si>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</si>
  <si>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</si>
  <si>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</si>
  <si>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</si>
  <si>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</si>
  <si>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</si>
  <si>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</si>
  <si>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</si>
  <si>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</si>
  <si>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</si>
  <si>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</si>
  <si>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</si>
  <si>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</si>
  <si>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</si>
  <si>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</si>
  <si>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</si>
  <si>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</si>
  <si>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</si>
  <si>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</si>
  <si>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</si>
  <si>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</si>
  <si>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</si>
  <si>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</si>
  <si>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</si>
  <si>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</si>
  <si>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</si>
  <si>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</si>
  <si>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</si>
  <si>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</si>
  <si>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</si>
  <si>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</si>
  <si>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</si>
  <si>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</si>
  <si>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</si>
  <si>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</si>
  <si>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</si>
  <si>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</si>
  <si>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</si>
  <si>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</si>
  <si>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</si>
  <si>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</si>
  <si>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</si>
  <si>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</si>
  <si>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</si>
  <si>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</si>
  <si>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</si>
  <si>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</si>
  <si>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</si>
  <si>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</si>
  <si>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</si>
  <si>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</si>
  <si>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</si>
  <si>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</si>
  <si>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</si>
  <si>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</si>
  <si>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</si>
  <si>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</si>
  <si>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</si>
  <si>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</si>
  <si>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</si>
  <si>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</si>
  <si>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</si>
  <si>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</si>
  <si>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</si>
  <si>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</si>
  <si>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</si>
  <si>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</si>
  <si>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</si>
  <si>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</si>
  <si>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</si>
  <si>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</si>
  <si>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</si>
  <si>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</si>
  <si>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</si>
  <si>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</si>
  <si>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</si>
  <si>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</si>
  <si>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</si>
  <si>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</si>
  <si>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</si>
  <si>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</si>
  <si>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</si>
  <si>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</si>
  <si>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</si>
  <si>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</si>
  <si>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</si>
  <si>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</si>
  <si>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</si>
  <si>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</si>
  <si>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</si>
  <si>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</si>
  <si>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</si>
  <si>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</si>
  <si>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</si>
  <si>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</si>
  <si>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</si>
  <si>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</si>
  <si>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</si>
  <si>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</si>
  <si>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</si>
  <si>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</si>
  <si>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</si>
  <si>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</si>
  <si>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</si>
  <si>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</si>
  <si>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</si>
  <si>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</si>
  <si>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</si>
  <si>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</si>
  <si>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</si>
  <si>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</si>
  <si>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</si>
  <si>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</si>
  <si>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</si>
  <si>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</si>
  <si>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</si>
  <si>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</si>
  <si>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</si>
  <si>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</si>
  <si>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</si>
  <si>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</si>
  <si>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</si>
  <si>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</si>
  <si>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</si>
  <si>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</si>
  <si>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</si>
  <si>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</si>
  <si>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</si>
  <si>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</si>
  <si>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</si>
  <si>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</si>
  <si>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</si>
  <si>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</si>
  <si>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</si>
  <si>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</si>
  <si>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</si>
  <si>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</si>
  <si>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</si>
  <si>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</si>
  <si>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</si>
  <si>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</si>
  <si>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</si>
  <si>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</si>
  <si>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</si>
  <si>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</si>
  <si>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</si>
  <si>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</si>
  <si>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</si>
  <si>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</si>
  <si>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</si>
  <si>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</si>
  <si>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</si>
  <si>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</si>
  <si>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</si>
  <si>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</si>
  <si>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</si>
  <si>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</si>
  <si>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</si>
  <si>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</si>
  <si>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</si>
  <si>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</si>
  <si>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</si>
  <si>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</si>
  <si>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</si>
  <si>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</si>
  <si>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</si>
  <si>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</si>
  <si>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</si>
  <si>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</si>
  <si>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</si>
  <si>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</si>
  <si>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</si>
  <si>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</si>
  <si>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</si>
  <si>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</si>
  <si>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</si>
  <si>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</si>
  <si>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</si>
  <si>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</si>
  <si>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</si>
  <si>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</si>
  <si>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</si>
  <si>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</si>
  <si>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</si>
  <si>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</si>
  <si>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</si>
  <si>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</si>
  <si>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</si>
  <si>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</si>
  <si>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</si>
  <si>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</si>
  <si>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</si>
  <si>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</si>
  <si>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</si>
  <si>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</si>
  <si>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</si>
  <si>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</si>
  <si>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</si>
  <si>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</si>
  <si>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</si>
  <si>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</si>
  <si>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</si>
  <si>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</si>
  <si>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</si>
  <si>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</si>
  <si>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</si>
  <si>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</si>
  <si>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</si>
  <si>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</si>
  <si>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</si>
  <si>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</si>
  <si>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</si>
  <si>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</si>
  <si>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</si>
  <si>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</si>
  <si>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</si>
  <si>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</si>
  <si>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</si>
  <si>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</si>
  <si>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</si>
  <si>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</si>
  <si>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</si>
  <si>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</si>
  <si>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</si>
  <si>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</si>
  <si>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</si>
  <si>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</si>
  <si>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</si>
  <si>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</si>
  <si>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</si>
  <si>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</si>
  <si>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</si>
  <si>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</si>
  <si>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</si>
  <si>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</si>
  <si>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</si>
  <si>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</si>
  <si>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</si>
  <si>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</si>
  <si>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</si>
  <si>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</si>
  <si>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</si>
  <si>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</si>
  <si>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</si>
  <si>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</si>
  <si>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</si>
  <si>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</si>
  <si>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</si>
  <si>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</si>
  <si>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</si>
  <si>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</si>
  <si>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</si>
  <si>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</si>
  <si>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</si>
  <si>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</si>
  <si>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</si>
  <si>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</si>
  <si>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</si>
  <si>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</si>
  <si>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</si>
  <si>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</si>
  <si>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</si>
  <si>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</si>
  <si>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</si>
  <si>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</si>
  <si>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</si>
  <si>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</si>
  <si>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</si>
  <si>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</si>
  <si>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</si>
  <si>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</si>
  <si>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</si>
  <si>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</si>
  <si>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</si>
  <si>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</si>
  <si>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</si>
  <si>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</si>
  <si>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</si>
  <si>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</si>
  <si>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</si>
  <si>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</si>
  <si>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</si>
  <si>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</si>
  <si>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</si>
  <si>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</si>
  <si>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</si>
  <si>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</si>
  <si>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</si>
  <si>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</si>
  <si>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</si>
  <si>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</si>
  <si>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</si>
  <si>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</si>
  <si>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</si>
  <si>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</si>
  <si>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</si>
  <si>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</si>
  <si>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</si>
  <si>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</si>
  <si>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</si>
  <si>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</si>
  <si>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</si>
  <si>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</si>
  <si>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</si>
  <si>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</si>
  <si>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</si>
  <si>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</si>
  <si>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</si>
  <si>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</si>
  <si>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</si>
  <si>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</si>
  <si>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</si>
  <si>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</si>
  <si>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</si>
  <si>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</si>
  <si>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</si>
  <si>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</si>
  <si>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</si>
  <si>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</si>
  <si>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</si>
  <si>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</si>
  <si>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</si>
  <si>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</si>
  <si>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</si>
  <si>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</si>
  <si>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</si>
  <si>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</si>
  <si>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</si>
  <si>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</si>
  <si>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</si>
  <si>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</si>
  <si>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</si>
  <si>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</si>
  <si>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</si>
  <si>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</si>
  <si>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</si>
  <si>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</si>
  <si>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</si>
  <si>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</si>
  <si>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</si>
  <si>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</si>
  <si>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</si>
  <si>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</si>
  <si>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</si>
  <si>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</si>
  <si>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</si>
  <si>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</si>
  <si>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</si>
  <si>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</si>
  <si>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</si>
  <si>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</si>
  <si>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</si>
  <si>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</si>
  <si>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</si>
  <si>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</si>
  <si>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</si>
  <si>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</si>
  <si>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</si>
  <si>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</si>
  <si>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</si>
  <si>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</si>
  <si>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</si>
  <si>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</si>
  <si>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</si>
  <si>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</si>
  <si>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</si>
  <si>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</si>
  <si>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</si>
  <si>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</si>
  <si>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</si>
  <si>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</si>
  <si>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</si>
  <si>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</si>
  <si>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</si>
  <si>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</si>
  <si>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</si>
  <si>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</si>
  <si>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</si>
  <si>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</si>
  <si>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</si>
  <si>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</si>
  <si>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</si>
  <si>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</si>
  <si>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</si>
  <si>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</si>
  <si>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</si>
  <si>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</si>
  <si>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</si>
  <si>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</si>
  <si>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</si>
  <si>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</si>
  <si>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</si>
  <si>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</si>
  <si>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</si>
  <si>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</si>
  <si>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</si>
  <si>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</si>
  <si>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</si>
  <si>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</si>
  <si>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</si>
  <si>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</si>
  <si>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</si>
  <si>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</si>
  <si>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</si>
  <si>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</si>
  <si>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</si>
  <si>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</si>
  <si>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</si>
  <si>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</si>
  <si>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</si>
  <si>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</si>
  <si>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</si>
  <si>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</si>
  <si>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</si>
  <si>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</si>
  <si>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</si>
  <si>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</si>
  <si>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</si>
  <si>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</si>
  <si>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</si>
  <si>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</si>
  <si>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</si>
  <si>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</si>
  <si>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</si>
  <si>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</si>
  <si>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</si>
  <si>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</si>
  <si>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</si>
  <si>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</si>
  <si>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</si>
  <si>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</si>
  <si>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</si>
  <si>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</si>
  <si>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</si>
  <si>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</si>
  <si>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</si>
  <si>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</si>
  <si>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</si>
  <si>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</si>
  <si>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</si>
  <si>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</si>
  <si>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</si>
  <si>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</si>
  <si>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</si>
  <si>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</si>
  <si>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</si>
  <si>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</si>
  <si>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</si>
  <si>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</si>
  <si>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</si>
  <si>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</si>
  <si>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</si>
  <si>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</si>
  <si>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</si>
  <si>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</si>
  <si>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</si>
  <si>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</si>
  <si>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</si>
  <si>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</si>
  <si>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</si>
  <si>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</si>
  <si>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</si>
  <si>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</si>
  <si>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</si>
  <si>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</si>
  <si>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</si>
  <si>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</si>
  <si>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</si>
  <si>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</si>
  <si>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</si>
  <si>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</si>
  <si>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</si>
  <si>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</si>
  <si>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</si>
  <si>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</si>
  <si>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</si>
  <si>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</si>
  <si>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</si>
  <si>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</si>
  <si>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</si>
  <si>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</si>
  <si>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</si>
  <si>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</si>
  <si>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</si>
  <si>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</si>
  <si>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</si>
  <si>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</si>
  <si>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</si>
  <si>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</si>
  <si>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</si>
  <si>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</si>
  <si>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</si>
  <si>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</si>
  <si>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</si>
  <si>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</si>
  <si>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</si>
  <si>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</si>
  <si>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</si>
  <si>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</si>
  <si>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</si>
  <si>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</si>
  <si>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</si>
  <si>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</si>
  <si>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</si>
  <si>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</si>
  <si>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</si>
  <si>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</si>
  <si>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</si>
  <si>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</si>
  <si>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</si>
  <si>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</si>
  <si>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</si>
  <si>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</si>
  <si>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</si>
  <si>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</si>
  <si>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</si>
  <si>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</si>
  <si>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</si>
  <si>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</si>
  <si>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</si>
  <si>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</si>
  <si>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</si>
  <si>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</si>
  <si>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</si>
  <si>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</si>
  <si>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</si>
  <si>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</si>
  <si>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</si>
  <si>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</si>
  <si>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</si>
  <si>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</si>
  <si>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</si>
  <si>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</si>
  <si>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</si>
  <si>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</si>
  <si>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</si>
  <si>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</si>
  <si>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</si>
  <si>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</si>
  <si>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</si>
  <si>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</si>
  <si>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</si>
  <si>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</si>
  <si>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</si>
  <si>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</si>
  <si>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</si>
  <si>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</si>
  <si>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</si>
  <si>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</si>
  <si>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</si>
  <si>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</si>
  <si>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</si>
  <si>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</si>
  <si>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</si>
  <si>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</si>
  <si>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</si>
  <si>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</si>
  <si>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</si>
  <si>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</si>
  <si>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</si>
  <si>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</si>
  <si>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</si>
  <si>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</si>
  <si>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</si>
  <si>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</si>
  <si>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</si>
  <si>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</si>
  <si>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</si>
  <si>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</si>
  <si>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</si>
  <si>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</si>
  <si>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</si>
  <si>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</si>
  <si>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</si>
  <si>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</si>
  <si>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</si>
  <si>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</si>
  <si>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</si>
  <si>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</si>
  <si>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</si>
  <si>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</si>
  <si>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</si>
  <si>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</si>
  <si>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</si>
  <si>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</si>
  <si>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</si>
  <si>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</si>
  <si>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</si>
  <si>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</si>
  <si>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</si>
  <si>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</si>
  <si>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</si>
  <si>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</si>
  <si>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</si>
  <si>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</si>
  <si>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</si>
  <si>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</si>
  <si>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</si>
  <si>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</si>
  <si>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</si>
  <si>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</si>
  <si>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</si>
  <si>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</si>
  <si>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</si>
  <si>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</si>
  <si>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</si>
  <si>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</si>
  <si>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</si>
  <si>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</si>
  <si>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</si>
  <si>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</si>
  <si>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</si>
  <si>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</si>
  <si>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</si>
  <si>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</si>
  <si>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</si>
  <si>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</si>
  <si>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</si>
  <si>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</si>
  <si>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</si>
  <si>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</si>
  <si>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</si>
  <si>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</si>
  <si>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</si>
  <si>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</si>
  <si>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</si>
  <si>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</si>
  <si>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</si>
  <si>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</si>
  <si>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</si>
  <si>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</si>
  <si>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</si>
  <si>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</si>
  <si>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</si>
  <si>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</si>
  <si>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</si>
  <si>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</si>
  <si>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</si>
  <si>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</si>
  <si>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</si>
  <si>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</si>
  <si>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</si>
  <si>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</si>
  <si>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</si>
  <si>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</si>
  <si>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</si>
  <si>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</si>
  <si>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</si>
  <si>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</si>
  <si>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</si>
  <si>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</si>
  <si>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</si>
  <si>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</si>
  <si>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</si>
  <si>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</si>
  <si>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</si>
  <si>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</si>
  <si>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</si>
  <si>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</si>
  <si>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</si>
  <si>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</si>
  <si>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</si>
  <si>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</si>
  <si>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</si>
  <si>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</si>
  <si>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</si>
  <si>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</si>
  <si>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</si>
  <si>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</si>
  <si>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</si>
  <si>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</si>
  <si>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</si>
  <si>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</si>
  <si>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</si>
  <si>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</si>
  <si>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</si>
  <si>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</si>
  <si>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</si>
  <si>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</si>
  <si>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</si>
  <si>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</si>
  <si>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</si>
  <si>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</si>
  <si>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</si>
  <si>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</si>
  <si>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</si>
  <si>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</si>
  <si>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</si>
  <si>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</si>
  <si>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</si>
  <si>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</si>
  <si>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</si>
  <si>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</si>
  <si>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</si>
  <si>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</si>
  <si>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</si>
  <si>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</si>
  <si>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</si>
  <si>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</si>
  <si>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</si>
  <si>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</si>
  <si>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</si>
  <si>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</si>
  <si>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</si>
  <si>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</si>
  <si>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</si>
  <si>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</si>
  <si>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</si>
  <si>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</si>
  <si>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</si>
  <si>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</si>
  <si>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</si>
  <si>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</si>
  <si>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</si>
  <si>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</si>
  <si>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</si>
  <si>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</si>
  <si>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</si>
  <si>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</si>
  <si>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</si>
  <si>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</si>
  <si>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</si>
  <si>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</si>
  <si>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</si>
  <si>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</si>
  <si>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</si>
  <si>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</si>
  <si>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</si>
  <si>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</si>
  <si>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</si>
  <si>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</si>
  <si>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</si>
  <si>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</si>
  <si>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</si>
  <si>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</si>
  <si>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</si>
  <si>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</si>
  <si>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</si>
  <si>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</si>
  <si>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</si>
  <si>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</si>
  <si>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</si>
  <si>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</si>
  <si>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</si>
  <si>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</si>
  <si>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</si>
  <si>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</si>
  <si>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</si>
  <si>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</si>
  <si>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</si>
  <si>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</si>
  <si>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</si>
  <si>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</si>
  <si>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</si>
  <si>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</si>
  <si>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</si>
  <si>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</si>
  <si>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</si>
  <si>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</si>
  <si>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</si>
  <si>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</si>
  <si>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</si>
  <si>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</si>
  <si>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</si>
  <si>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</si>
  <si>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</si>
  <si>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</si>
  <si>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</si>
  <si>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</si>
  <si>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</si>
  <si>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</si>
  <si>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</si>
  <si>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</si>
  <si>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</si>
  <si>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</si>
  <si>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</si>
  <si>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</si>
  <si>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</si>
  <si>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</si>
  <si>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</si>
  <si>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</si>
  <si>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</si>
  <si>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</si>
  <si>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</si>
  <si>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</si>
  <si>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</si>
  <si>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</si>
  <si>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</si>
  <si>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</si>
  <si>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</si>
  <si>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</si>
  <si>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</si>
  <si>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</si>
  <si>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</si>
  <si>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</si>
  <si>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</si>
  <si>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</si>
  <si>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</si>
  <si>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</si>
  <si>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</si>
  <si>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</si>
  <si>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</si>
  <si>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</si>
  <si>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</si>
  <si>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</si>
  <si>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</si>
  <si>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</si>
  <si>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</si>
  <si>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</si>
  <si>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</si>
  <si>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</si>
  <si>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</si>
  <si>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</si>
  <si>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</si>
  <si>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</si>
  <si>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</si>
  <si>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</si>
  <si>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</si>
  <si>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</si>
  <si>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</si>
  <si>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</si>
  <si>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</si>
  <si>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</si>
  <si>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</si>
  <si>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</si>
  <si>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</si>
  <si>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</si>
  <si>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</si>
  <si>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</si>
  <si>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</si>
  <si>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</si>
  <si>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</si>
  <si>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</si>
  <si>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</si>
  <si>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</si>
  <si>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</si>
  <si>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</si>
  <si>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</si>
  <si>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</si>
  <si>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</si>
  <si>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</si>
  <si>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</si>
  <si>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</si>
  <si>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</si>
  <si>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</si>
  <si>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</si>
  <si>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</si>
  <si>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</si>
  <si>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</si>
  <si>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</si>
  <si>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</si>
  <si>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</si>
  <si>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</si>
  <si>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</si>
  <si>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</si>
  <si>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</si>
  <si>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</si>
  <si>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</si>
  <si>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</si>
  <si>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</si>
  <si>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</si>
  <si>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</si>
  <si>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</si>
  <si>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</si>
  <si>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</si>
  <si>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</si>
  <si>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</si>
  <si>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</si>
  <si>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</si>
  <si>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</si>
  <si>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</si>
  <si>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</si>
  <si>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</si>
  <si>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</si>
  <si>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</si>
  <si>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</si>
  <si>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</si>
  <si>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</si>
  <si>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</si>
  <si>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</si>
  <si>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</si>
  <si>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</si>
  <si>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</si>
  <si>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</si>
  <si>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</si>
  <si>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</si>
  <si>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</si>
  <si>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</si>
  <si>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</si>
  <si>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</si>
  <si>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</si>
  <si>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</si>
  <si>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</si>
  <si>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</si>
  <si>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</si>
  <si>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</si>
  <si>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</si>
  <si>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</si>
  <si>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</si>
  <si>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</si>
  <si>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</si>
  <si>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</si>
  <si>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</si>
  <si>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</si>
  <si>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</si>
  <si>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</si>
  <si>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</si>
  <si>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</si>
  <si>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</si>
  <si>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</si>
  <si>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</si>
  <si>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</si>
  <si>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</si>
  <si>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</si>
  <si>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</si>
  <si>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</si>
  <si>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</si>
  <si>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</si>
  <si>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</si>
  <si>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</si>
  <si>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</si>
  <si>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</si>
  <si>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</si>
  <si>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</si>
  <si>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</si>
  <si>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</si>
  <si>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</si>
  <si>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</si>
  <si>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</si>
  <si>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</si>
  <si>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</si>
  <si>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</si>
  <si>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</si>
  <si>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</si>
  <si>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</si>
  <si>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</si>
  <si>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</si>
  <si>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</si>
  <si>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</si>
  <si>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</si>
  <si>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</si>
  <si>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</si>
  <si>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</si>
  <si>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</si>
  <si>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</si>
  <si>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</si>
  <si>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</si>
  <si>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</si>
  <si>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</si>
  <si>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</si>
  <si>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</si>
  <si>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</si>
  <si>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</si>
  <si>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</si>
  <si>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</si>
  <si>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</si>
  <si>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</si>
  <si>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</si>
  <si>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</si>
  <si>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</si>
  <si>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</si>
  <si>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</si>
  <si>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</si>
  <si>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</si>
  <si>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</si>
  <si>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</si>
  <si>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</si>
  <si>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</si>
  <si>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</si>
  <si>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</si>
  <si>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</si>
  <si>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</si>
  <si>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</si>
  <si>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</si>
  <si>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</si>
  <si>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</si>
  <si>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</si>
  <si>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</si>
  <si>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</si>
  <si>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</si>
  <si>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</si>
  <si>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</si>
  <si>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</si>
  <si>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</si>
  <si>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</si>
  <si>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</si>
  <si>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</si>
  <si>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</si>
  <si>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</si>
  <si>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</si>
  <si>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</si>
  <si>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</si>
  <si>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</si>
  <si>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</si>
  <si>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</si>
  <si>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</si>
  <si>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</si>
  <si>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</si>
  <si>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</si>
  <si>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</si>
  <si>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</si>
  <si>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</si>
  <si>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</si>
  <si>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</si>
  <si>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</si>
  <si>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</si>
  <si>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</si>
  <si>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</si>
  <si>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</si>
  <si>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</si>
  <si>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</si>
  <si>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</si>
  <si>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</si>
  <si>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</si>
  <si>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</si>
  <si>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</si>
  <si>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</si>
  <si>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</si>
  <si>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</si>
  <si>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</si>
  <si>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</si>
  <si>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</si>
  <si>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</si>
  <si>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</si>
  <si>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</si>
  <si>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</si>
  <si>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</si>
  <si>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</si>
  <si>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</si>
  <si>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</si>
  <si>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</si>
  <si>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</si>
  <si>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</si>
  <si>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</si>
  <si>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</si>
  <si>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</si>
  <si>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</si>
  <si>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</si>
  <si>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</si>
  <si>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</si>
  <si>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</si>
  <si>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</si>
  <si>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</si>
  <si>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</si>
  <si>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</si>
  <si>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</si>
  <si>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</si>
  <si>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</si>
  <si>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</si>
  <si>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</si>
  <si>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</si>
  <si>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</si>
  <si>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</si>
  <si>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</si>
  <si>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</si>
  <si>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</si>
  <si>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</si>
  <si>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</si>
  <si>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</si>
  <si>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</si>
  <si>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</si>
  <si>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</si>
  <si>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</si>
  <si>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</si>
  <si>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</si>
  <si>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</si>
  <si>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</si>
  <si>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</si>
  <si>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</si>
  <si>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</si>
  <si>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</si>
  <si>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</si>
  <si>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</si>
  <si>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</si>
  <si>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</si>
  <si>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</si>
  <si>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</si>
  <si>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</si>
  <si>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</si>
  <si>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</si>
  <si>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</si>
  <si>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</si>
  <si>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</si>
  <si>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</si>
  <si>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</si>
  <si>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</si>
  <si>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</si>
  <si>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</si>
  <si>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</si>
  <si>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</si>
  <si>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</si>
  <si>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</si>
  <si>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</si>
  <si>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</si>
  <si>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</si>
  <si>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</si>
  <si>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</si>
  <si>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</si>
  <si>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</si>
  <si>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</si>
  <si>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</si>
  <si>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</si>
  <si>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</si>
  <si>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</si>
  <si>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</si>
  <si>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</si>
  <si>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</si>
  <si>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</si>
  <si>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</si>
  <si>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</si>
  <si>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</si>
  <si>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</si>
  <si>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</si>
  <si>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</si>
  <si>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</si>
  <si>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</si>
  <si>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</si>
  <si>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</si>
  <si>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</si>
  <si>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</si>
  <si>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</si>
  <si>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</si>
  <si>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</si>
  <si>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</si>
  <si>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</si>
  <si>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</si>
  <si>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</si>
  <si>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</si>
  <si>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</si>
  <si>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</si>
  <si>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</si>
  <si>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</si>
  <si>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</si>
  <si>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</si>
  <si>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</si>
  <si>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</si>
  <si>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</si>
  <si>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</si>
  <si>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</si>
  <si>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</si>
  <si>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</si>
  <si>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</si>
  <si>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</si>
  <si>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</si>
  <si>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</si>
  <si>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</si>
  <si>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</si>
  <si>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</si>
  <si>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</si>
  <si>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</si>
  <si>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</si>
  <si>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</si>
  <si>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</si>
  <si>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</si>
  <si>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</si>
  <si>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</si>
  <si>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</si>
  <si>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</si>
  <si>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</si>
  <si>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</si>
  <si>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</si>
  <si>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</si>
  <si>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</si>
  <si>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</si>
  <si>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</si>
  <si>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</si>
  <si>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</si>
  <si>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</si>
  <si>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</si>
  <si>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</si>
  <si>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</si>
  <si>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</si>
  <si>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</si>
  <si>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</si>
  <si>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</si>
  <si>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</si>
  <si>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</si>
  <si>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</si>
  <si>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</si>
  <si>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</si>
  <si>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</si>
  <si>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</si>
  <si>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</si>
  <si>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</si>
  <si>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</si>
  <si>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</si>
  <si>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</si>
  <si>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</si>
  <si>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</si>
  <si>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</si>
  <si>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</si>
  <si>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</si>
  <si>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</si>
  <si>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</si>
  <si>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</si>
  <si>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</si>
  <si>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</si>
  <si>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</si>
  <si>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</si>
  <si>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</si>
  <si>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</si>
  <si>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</si>
  <si>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</si>
  <si>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</si>
  <si>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</si>
  <si>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</si>
  <si>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</si>
  <si>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</si>
  <si>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</si>
  <si>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</si>
  <si>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</si>
  <si>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</si>
  <si>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</si>
  <si>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</si>
  <si>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</si>
  <si>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</si>
  <si>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</si>
  <si>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</si>
  <si>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</si>
  <si>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</si>
  <si>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</si>
  <si>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</si>
  <si>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</si>
  <si>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</si>
  <si>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</si>
  <si>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</si>
  <si>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</si>
  <si>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</si>
  <si>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</si>
  <si>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</si>
  <si>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</si>
  <si>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</si>
  <si>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</si>
  <si>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</si>
  <si>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</si>
  <si>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</si>
  <si>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</si>
  <si>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</si>
  <si>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</si>
  <si>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</si>
  <si>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</si>
  <si>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</si>
  <si>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</si>
  <si>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</si>
  <si>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</si>
  <si>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</si>
  <si>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</si>
  <si>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</si>
  <si>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</si>
  <si>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</si>
  <si>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</si>
  <si>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</si>
  <si>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</si>
  <si>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</si>
  <si>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</si>
  <si>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</si>
  <si>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</si>
  <si>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</si>
  <si>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</si>
  <si>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</si>
  <si>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</si>
  <si>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</si>
  <si>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</si>
  <si>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</si>
  <si>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</si>
  <si>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</si>
  <si>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</si>
  <si>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</si>
  <si>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</si>
  <si>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</si>
  <si>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</si>
  <si>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</si>
  <si>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</si>
  <si>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</si>
  <si>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</si>
  <si>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</si>
  <si>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</si>
  <si>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</si>
  <si>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</si>
  <si>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</si>
  <si>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</si>
  <si>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</si>
  <si>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</si>
  <si>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</si>
  <si>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</si>
  <si>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</si>
  <si>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</si>
  <si>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</si>
  <si>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</si>
  <si>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</si>
  <si>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</si>
  <si>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</si>
  <si>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</si>
  <si>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</si>
  <si>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</si>
  <si>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</si>
  <si>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</si>
  <si>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</si>
  <si>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</si>
  <si>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</si>
  <si>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</si>
  <si>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</si>
  <si>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</si>
  <si>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</si>
  <si>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</si>
  <si>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</si>
  <si>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</si>
  <si>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</si>
  <si>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</si>
  <si>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</si>
  <si>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</si>
  <si>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</si>
  <si>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</si>
  <si>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</si>
  <si>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</si>
  <si>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</si>
  <si>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</si>
  <si>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</si>
  <si>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</si>
  <si>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</si>
  <si>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</si>
  <si>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</si>
  <si>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</si>
  <si>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</si>
  <si>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</si>
  <si>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</si>
  <si>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</si>
  <si>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</si>
  <si>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</si>
  <si>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</si>
  <si>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</si>
  <si>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</si>
  <si>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</si>
  <si>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</si>
  <si>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</si>
  <si>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</si>
  <si>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</si>
  <si>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</si>
  <si>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</si>
  <si>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</si>
  <si>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</si>
  <si>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</si>
  <si>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</si>
  <si>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</si>
  <si>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</si>
  <si>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</si>
  <si>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</si>
  <si>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</si>
  <si>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</si>
  <si>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</si>
  <si>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</si>
  <si>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</si>
  <si>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</si>
  <si>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</si>
  <si>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</si>
  <si>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</si>
  <si>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</si>
  <si>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</si>
  <si>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</si>
  <si>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</si>
  <si>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</si>
  <si>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</si>
  <si>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</si>
  <si>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</si>
  <si>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</si>
  <si>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</si>
  <si>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</si>
  <si>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</si>
  <si>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</si>
  <si>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</si>
  <si>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</si>
  <si>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</si>
  <si>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</si>
  <si>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</si>
  <si>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</si>
  <si>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</si>
  <si>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</si>
  <si>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</si>
  <si>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</si>
  <si>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</si>
  <si>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</si>
  <si>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</si>
  <si>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</si>
  <si>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</si>
  <si>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</si>
  <si>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</si>
  <si>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</si>
  <si>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</si>
  <si>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</si>
  <si>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</si>
  <si>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</si>
  <si>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</si>
  <si>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</si>
  <si>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</si>
  <si>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</si>
  <si>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</si>
  <si>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</si>
  <si>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</si>
  <si>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</si>
  <si>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</si>
  <si>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</si>
  <si>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</si>
  <si>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</si>
  <si>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</si>
  <si>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</si>
  <si>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</si>
  <si>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</si>
  <si>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</si>
  <si>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</si>
  <si>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</si>
  <si>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</si>
  <si>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</si>
  <si>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</si>
  <si>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</si>
  <si>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</si>
  <si>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</si>
  <si>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</si>
  <si>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</si>
  <si>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</si>
  <si>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</si>
  <si>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</si>
  <si>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</si>
  <si>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</si>
  <si>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</si>
  <si>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</si>
  <si>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</si>
  <si>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</si>
  <si>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</si>
  <si>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</si>
  <si>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</si>
  <si>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</si>
  <si>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</si>
  <si>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</si>
  <si>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</si>
  <si>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</si>
  <si>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</si>
  <si>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</si>
  <si>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</si>
  <si>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</si>
  <si>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</si>
  <si>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</si>
  <si>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</si>
  <si>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</si>
  <si>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</si>
  <si>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</si>
  <si>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</si>
  <si>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</si>
  <si>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</si>
  <si>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</si>
  <si>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</si>
  <si>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</si>
  <si>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</si>
  <si>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</si>
  <si>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</si>
  <si>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</si>
  <si>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</si>
  <si>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</si>
  <si>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</si>
  <si>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</si>
  <si>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</si>
  <si>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</si>
  <si>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</si>
  <si>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</si>
  <si>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</si>
  <si>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</si>
  <si>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</si>
  <si>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</si>
  <si>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</si>
  <si>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</si>
  <si>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</si>
  <si>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</si>
  <si>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</si>
  <si>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</si>
  <si>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</si>
  <si>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</si>
  <si>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</si>
  <si>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</si>
  <si>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</si>
  <si>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</si>
  <si>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</si>
  <si>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</si>
  <si>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</si>
  <si>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</si>
  <si>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</si>
  <si>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</si>
  <si>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</si>
  <si>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</si>
  <si>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</si>
  <si>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</si>
  <si>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</si>
  <si>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</si>
  <si>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</si>
  <si>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</si>
  <si>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</si>
  <si>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</si>
  <si>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</si>
  <si>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</si>
  <si>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</si>
  <si>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</si>
  <si>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</si>
  <si>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</si>
  <si>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</si>
  <si>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</si>
  <si>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</si>
  <si>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</si>
  <si>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</si>
  <si>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</si>
  <si>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</si>
  <si>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</si>
  <si>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</si>
  <si>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</si>
  <si>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</si>
  <si>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</si>
  <si>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</si>
  <si>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</si>
  <si>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</si>
  <si>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</si>
  <si>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</si>
  <si>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</si>
  <si>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</si>
  <si>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</si>
  <si>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</si>
  <si>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</si>
  <si>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</si>
  <si>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</si>
  <si>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</si>
  <si>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</si>
  <si>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</si>
  <si>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</si>
  <si>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</si>
  <si>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</si>
  <si>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</si>
  <si>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</si>
  <si>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</si>
  <si>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</si>
  <si>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</si>
  <si>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</si>
  <si>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</si>
  <si>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</si>
  <si>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</si>
  <si>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</si>
  <si>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</si>
  <si>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</si>
  <si>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</si>
  <si>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</si>
  <si>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</si>
  <si>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</si>
  <si>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</si>
  <si>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</si>
  <si>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</si>
  <si>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</si>
  <si>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</si>
  <si>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</si>
  <si>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</si>
  <si>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</si>
  <si>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</si>
  <si>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</si>
  <si>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</si>
  <si>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</si>
  <si>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</si>
  <si>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</si>
  <si>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</si>
  <si>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</si>
  <si>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</si>
  <si>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</si>
  <si>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</si>
  <si>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</si>
  <si>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</si>
  <si>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</si>
  <si>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</si>
  <si>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</si>
  <si>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</si>
  <si>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</si>
  <si>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</si>
  <si>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</si>
  <si>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</si>
  <si>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</si>
  <si>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</si>
  <si>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</si>
  <si>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</si>
  <si>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</si>
  <si>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</si>
  <si>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</si>
  <si>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</si>
  <si>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</si>
  <si>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</si>
  <si>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</si>
  <si>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</si>
  <si>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</si>
  <si>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</si>
  <si>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</si>
  <si>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</si>
  <si>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</si>
  <si>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</si>
  <si>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</si>
  <si>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</si>
  <si>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</si>
  <si>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</si>
  <si>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</si>
  <si>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</si>
  <si>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</si>
  <si>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</si>
  <si>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</si>
  <si>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</si>
  <si>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</si>
  <si>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</si>
  <si>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</si>
  <si>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</si>
  <si>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</si>
  <si>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</si>
  <si>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</si>
  <si>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</si>
  <si>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</si>
  <si>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</si>
  <si>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</si>
  <si>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</si>
  <si>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</si>
  <si>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</si>
  <si>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</si>
  <si>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</si>
  <si>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</si>
  <si>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</si>
  <si>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</si>
  <si>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</si>
  <si>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</si>
  <si>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</si>
  <si>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</si>
  <si>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</si>
  <si>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</si>
  <si>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</si>
  <si>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</si>
  <si>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</si>
  <si>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</si>
  <si>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</si>
  <si>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</si>
  <si>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</si>
  <si>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</si>
  <si>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</si>
  <si>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</si>
  <si>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</si>
  <si>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</si>
  <si>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</si>
  <si>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</si>
  <si>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</si>
  <si>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</si>
  <si>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</si>
  <si>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</si>
  <si>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</si>
  <si>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</si>
  <si>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</si>
  <si>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</si>
  <si>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</si>
  <si>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</si>
  <si>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</si>
  <si>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</si>
  <si>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</si>
  <si>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</si>
  <si>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</si>
  <si>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</si>
  <si>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</si>
  <si>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</si>
  <si>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</si>
  <si>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</si>
  <si>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</si>
  <si>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</si>
  <si>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</si>
  <si>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</si>
  <si>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</si>
  <si>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</si>
  <si>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</si>
  <si>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</si>
  <si>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</si>
  <si>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</si>
  <si>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</si>
  <si>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</si>
  <si>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</si>
  <si>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</si>
  <si>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</si>
  <si>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</si>
  <si>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</si>
  <si>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</si>
  <si>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</si>
  <si>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</si>
  <si>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</si>
  <si>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</si>
  <si>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</si>
  <si>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</si>
  <si>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</si>
  <si>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</si>
  <si>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</si>
  <si>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</si>
  <si>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</si>
  <si>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</si>
  <si>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</si>
  <si>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</si>
  <si>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</si>
  <si>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</si>
  <si>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</si>
  <si>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</si>
  <si>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</si>
  <si>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</si>
  <si>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</si>
  <si>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</si>
  <si>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</si>
  <si>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</si>
  <si>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</si>
  <si>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</si>
  <si>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</si>
  <si>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</si>
  <si>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</si>
  <si>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</si>
  <si>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</si>
  <si>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</si>
  <si>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</si>
  <si>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</si>
  <si>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</si>
  <si>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</si>
  <si>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</si>
  <si>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</si>
  <si>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</si>
  <si>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</si>
  <si>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</si>
  <si>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</si>
  <si>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</si>
  <si>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</si>
  <si>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</si>
  <si>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</si>
  <si>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</si>
  <si>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</si>
  <si>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</si>
  <si>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</si>
  <si>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</si>
  <si>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</si>
  <si>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</si>
  <si>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</si>
  <si>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</si>
  <si>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</si>
  <si>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</si>
  <si>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</si>
  <si>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</si>
  <si>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</si>
  <si>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</si>
  <si>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</si>
  <si>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</si>
  <si>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</si>
  <si>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</si>
  <si>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</si>
  <si>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</si>
  <si>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</si>
  <si>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</si>
  <si>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</si>
  <si>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</si>
  <si>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</si>
  <si>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</si>
  <si>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</si>
  <si>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</si>
  <si>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</si>
  <si>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</si>
  <si>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</si>
  <si>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</si>
  <si>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</si>
  <si>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</si>
  <si>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</si>
  <si>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</si>
  <si>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</si>
  <si>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</si>
  <si>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</si>
  <si>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</si>
  <si>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</si>
  <si>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</si>
  <si>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</si>
  <si>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</si>
  <si>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</si>
  <si>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</si>
  <si>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</si>
  <si>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</si>
  <si>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</si>
  <si>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</si>
  <si>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</si>
  <si>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</si>
  <si>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</si>
  <si>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</si>
  <si>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</si>
  <si>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</si>
  <si>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</si>
  <si>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</si>
  <si>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</si>
  <si>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</si>
  <si>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</si>
  <si>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</si>
  <si>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</si>
  <si>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</si>
  <si>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</si>
  <si>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</si>
  <si>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</si>
  <si>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</si>
  <si>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</si>
  <si>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</si>
  <si>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</si>
  <si>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</si>
  <si>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</si>
  <si>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</si>
  <si>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</si>
  <si>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</si>
  <si>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</si>
  <si>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</si>
  <si>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</si>
  <si>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</si>
  <si>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</si>
  <si>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</si>
  <si>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</si>
  <si>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</si>
  <si>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</si>
  <si>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</si>
  <si>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</si>
  <si>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</si>
  <si>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</si>
  <si>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</si>
  <si>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</si>
  <si>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</si>
  <si>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</si>
  <si>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</si>
  <si>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</si>
  <si>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</si>
  <si>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</si>
  <si>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</si>
  <si>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</si>
  <si>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</si>
  <si>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</si>
  <si>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</si>
  <si>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</si>
  <si>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</si>
  <si>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</si>
  <si>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</si>
  <si>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</si>
  <si>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</si>
  <si>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</si>
  <si>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</si>
  <si>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</si>
  <si>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</si>
  <si>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</si>
  <si>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</si>
  <si>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</si>
  <si>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</si>
  <si>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</si>
  <si>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</si>
  <si>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</si>
  <si>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</si>
  <si>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</si>
  <si>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</si>
  <si>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</si>
  <si>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</si>
  <si>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</si>
  <si>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</si>
  <si>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</si>
  <si>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</si>
  <si>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</si>
  <si>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</si>
  <si>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</si>
  <si>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</si>
  <si>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</si>
  <si>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</si>
  <si>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</si>
  <si>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</si>
  <si>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</si>
  <si>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</si>
  <si>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</si>
  <si>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</si>
  <si>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</si>
  <si>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</si>
  <si>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</si>
  <si>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</si>
  <si>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</si>
  <si>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</si>
  <si>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</si>
  <si>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</si>
  <si>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</si>
  <si>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</si>
  <si>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</si>
  <si>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</si>
  <si>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</si>
  <si>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</si>
  <si>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</si>
  <si>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</si>
  <si>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</si>
  <si>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</si>
  <si>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</si>
  <si>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</si>
  <si>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</si>
  <si>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</si>
  <si>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</si>
  <si>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</si>
  <si>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</si>
  <si>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</si>
  <si>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</si>
  <si>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</si>
  <si>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</si>
  <si>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</si>
  <si>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</si>
  <si>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</si>
  <si>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</si>
  <si>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</si>
  <si>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</si>
  <si>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</si>
  <si>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</si>
  <si>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</si>
  <si>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</si>
  <si>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</si>
  <si>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</si>
  <si>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</si>
  <si>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</si>
  <si>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</si>
  <si>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</si>
  <si>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</si>
  <si>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</si>
  <si>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</si>
  <si>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</si>
  <si>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</si>
  <si>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</si>
  <si>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</si>
  <si>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</si>
  <si>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</si>
  <si>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</si>
  <si>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</si>
  <si>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</si>
  <si>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</si>
  <si>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</si>
  <si>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</si>
  <si>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</si>
  <si>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</si>
  <si>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</si>
  <si>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</si>
  <si>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</si>
  <si>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</si>
  <si>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</si>
  <si>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</si>
  <si>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</si>
  <si>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</si>
  <si>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</si>
  <si>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</si>
  <si>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</si>
  <si>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</si>
  <si>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</si>
  <si>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</si>
  <si>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</si>
  <si>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</si>
  <si>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</si>
  <si>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</si>
  <si>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</si>
  <si>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</si>
  <si>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</si>
  <si>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</si>
  <si>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</si>
  <si>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</si>
  <si>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</si>
  <si>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</si>
  <si>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</si>
  <si>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</si>
  <si>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</si>
  <si>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</si>
  <si>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</si>
  <si>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</si>
  <si>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</si>
  <si>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</si>
  <si>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</si>
  <si>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</si>
  <si>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</si>
  <si>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</si>
  <si>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</si>
  <si>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</si>
  <si>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</si>
  <si>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</si>
  <si>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</si>
  <si>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</si>
  <si>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</si>
  <si>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</si>
  <si>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</si>
  <si>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</si>
  <si>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</si>
  <si>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</si>
  <si>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</si>
  <si>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</si>
  <si>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</si>
  <si>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</si>
  <si>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</si>
  <si>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</si>
  <si>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</si>
  <si>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</si>
  <si>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</si>
  <si>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</si>
  <si>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</si>
  <si>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</si>
  <si>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</si>
  <si>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</si>
  <si>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</si>
  <si>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</si>
  <si>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</si>
  <si>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</si>
  <si>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</si>
  <si>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</si>
  <si>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</si>
  <si>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</si>
  <si>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</si>
  <si>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</si>
  <si>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</si>
  <si>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</si>
  <si>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</si>
  <si>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</si>
  <si>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</si>
  <si>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</si>
  <si>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</si>
  <si>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</si>
  <si>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</si>
  <si>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</si>
  <si>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</si>
  <si>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</si>
  <si>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</si>
  <si>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</si>
  <si>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</si>
  <si>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</si>
  <si>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</si>
  <si>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</si>
  <si>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</si>
  <si>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</si>
  <si>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</si>
  <si>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</si>
  <si>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</si>
  <si>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</si>
  <si>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</si>
  <si>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</si>
  <si>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</si>
  <si>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</si>
  <si>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</si>
  <si>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</si>
  <si>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</si>
  <si>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</si>
  <si>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</si>
  <si>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</si>
  <si>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</si>
  <si>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</si>
  <si>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</si>
  <si>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</si>
  <si>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</si>
  <si>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</si>
  <si>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</si>
  <si>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</si>
  <si>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</si>
  <si>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</si>
  <si>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</si>
  <si>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</si>
  <si>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</si>
  <si>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</si>
  <si>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</si>
  <si>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</si>
  <si>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</si>
  <si>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</si>
  <si>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</si>
  <si>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</si>
  <si>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</si>
  <si>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</si>
  <si>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</si>
  <si>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</si>
  <si>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</si>
  <si>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</si>
  <si>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</si>
  <si>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</si>
  <si>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</si>
  <si>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</si>
  <si>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</si>
  <si>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</si>
  <si>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</si>
  <si>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</si>
  <si>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</si>
  <si>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</si>
  <si>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</si>
  <si>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</si>
  <si>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</si>
  <si>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</si>
  <si>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</si>
  <si>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</si>
  <si>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</si>
  <si>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</si>
  <si>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</si>
  <si>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</si>
  <si>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</si>
  <si>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</si>
  <si>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</si>
  <si>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</si>
  <si>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</si>
  <si>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</si>
  <si>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</si>
  <si>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</si>
  <si>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</si>
  <si>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</si>
  <si>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</si>
  <si>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</si>
  <si>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</si>
  <si>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</si>
  <si>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</si>
  <si>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</si>
  <si>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</si>
  <si>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</si>
  <si>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</si>
  <si>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</si>
  <si>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</si>
  <si>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</si>
  <si>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</si>
  <si>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</si>
  <si>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</si>
  <si>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</si>
  <si>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</si>
  <si>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</si>
  <si>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</si>
  <si>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</si>
  <si>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</si>
  <si>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</si>
  <si>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</si>
  <si>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</si>
  <si>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</si>
  <si>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</si>
  <si>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</si>
  <si>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</si>
  <si>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</si>
  <si>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</si>
  <si>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</si>
  <si>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</si>
  <si>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</si>
  <si>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</si>
  <si>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</si>
  <si>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</si>
  <si>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</si>
  <si>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</si>
  <si>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</si>
  <si>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</si>
  <si>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</si>
  <si>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</si>
  <si>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</si>
  <si>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</si>
  <si>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</si>
  <si>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</si>
  <si>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</si>
  <si>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</si>
  <si>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</si>
  <si>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</si>
  <si>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</si>
  <si>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</si>
  <si>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</si>
  <si>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</si>
  <si>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</si>
  <si>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</si>
  <si>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</si>
  <si>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</si>
  <si>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</si>
  <si>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</si>
  <si>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</si>
  <si>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</si>
  <si>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</si>
  <si>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</si>
  <si>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</si>
  <si>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</si>
  <si>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</si>
  <si>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</si>
  <si>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</si>
  <si>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</si>
  <si>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</si>
  <si>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</si>
  <si>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</si>
  <si>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</si>
  <si>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</si>
  <si>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</si>
  <si>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</si>
  <si>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</si>
  <si>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</si>
  <si>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</si>
  <si>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</si>
  <si>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</si>
  <si>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</si>
  <si>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</si>
  <si>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</si>
  <si>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</si>
  <si>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</si>
  <si>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</si>
  <si>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</si>
  <si>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</si>
  <si>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</si>
  <si>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</si>
  <si>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</si>
  <si>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</si>
  <si>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</si>
  <si>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</si>
  <si>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</si>
  <si>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</si>
  <si>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</si>
  <si>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</si>
  <si>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</si>
  <si>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</si>
  <si>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</si>
  <si>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</si>
  <si>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</si>
  <si>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</si>
  <si>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</si>
  <si>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</si>
  <si>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</si>
  <si>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</si>
  <si>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</si>
  <si>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</si>
  <si>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</si>
  <si>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</si>
  <si>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</si>
  <si>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</si>
  <si>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</si>
  <si>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</si>
  <si>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</si>
  <si>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</si>
  <si>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</si>
  <si>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</si>
  <si>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</si>
  <si>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</si>
  <si>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</si>
  <si>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</si>
  <si>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</si>
  <si>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</si>
  <si>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</si>
  <si>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</si>
  <si>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</si>
  <si>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</si>
  <si>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</si>
  <si>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</si>
  <si>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</si>
  <si>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</si>
  <si>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</si>
  <si>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</si>
  <si>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</si>
  <si>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</si>
  <si>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</si>
  <si>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</si>
  <si>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</si>
  <si>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</si>
  <si>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</si>
  <si>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</si>
  <si>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</si>
  <si>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</si>
  <si>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</si>
  <si>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</si>
  <si>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</si>
  <si>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</si>
  <si>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</si>
  <si>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</si>
  <si>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</si>
  <si>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</si>
  <si>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</si>
  <si>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</si>
  <si>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</si>
  <si>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</si>
  <si>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</si>
  <si>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</si>
  <si>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</si>
  <si>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</si>
  <si>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</si>
  <si>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</si>
  <si>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</si>
  <si>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</si>
  <si>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</si>
  <si>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</si>
  <si>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</si>
  <si>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</si>
  <si>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</si>
  <si>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</si>
  <si>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</si>
  <si>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</si>
  <si>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</si>
  <si>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</si>
  <si>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</si>
  <si>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</si>
  <si>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</si>
  <si>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</si>
  <si>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</si>
  <si>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</si>
  <si>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</si>
  <si>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</si>
  <si>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</si>
  <si>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</si>
  <si>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</si>
  <si>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</si>
  <si>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</si>
  <si>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</si>
  <si>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</si>
  <si>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</si>
  <si>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</si>
  <si>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</si>
  <si>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</si>
  <si>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</si>
  <si>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</si>
  <si>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</si>
  <si>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</si>
  <si>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</si>
  <si>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</si>
  <si>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</si>
  <si>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</si>
  <si>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</si>
  <si>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</si>
  <si>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</si>
  <si>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</si>
  <si>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</si>
  <si>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</si>
  <si>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</si>
  <si>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</si>
  <si>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</si>
  <si>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</si>
  <si>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</si>
  <si>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</si>
  <si>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</si>
  <si>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</si>
  <si>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</si>
  <si>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</si>
  <si>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</si>
  <si>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</si>
  <si>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</si>
  <si>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</si>
  <si>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</si>
  <si>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</si>
  <si>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</si>
  <si>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</si>
  <si>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</si>
  <si>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</si>
  <si>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</si>
  <si>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</si>
  <si>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</si>
  <si>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</si>
  <si>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</si>
  <si>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</si>
  <si>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</si>
  <si>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</si>
  <si>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</si>
  <si>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</si>
  <si>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</si>
  <si>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</si>
  <si>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</si>
  <si>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</si>
  <si>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</si>
  <si>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</si>
  <si>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</si>
  <si>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</si>
  <si>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</si>
  <si>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</si>
  <si>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</si>
  <si>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</si>
  <si>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</si>
  <si>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</si>
  <si>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</si>
  <si>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</si>
  <si>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</si>
  <si>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</si>
  <si>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</si>
  <si>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</si>
  <si>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</si>
  <si>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</si>
  <si>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</si>
  <si>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</si>
  <si>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</si>
  <si>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</si>
  <si>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</si>
  <si>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</si>
  <si>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</si>
  <si>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</si>
  <si>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</si>
  <si>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</si>
  <si>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</si>
  <si>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</si>
  <si>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</si>
  <si>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</si>
  <si>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</si>
  <si>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</si>
  <si>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</si>
  <si>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</si>
  <si>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</si>
  <si>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</si>
  <si>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</si>
  <si>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</si>
  <si>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</si>
  <si>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</si>
  <si>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</si>
  <si>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</si>
  <si>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</si>
  <si>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</si>
  <si>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</si>
  <si>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</si>
  <si>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</si>
  <si>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</si>
  <si>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</si>
  <si>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</si>
  <si>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</si>
  <si>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</si>
  <si>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</si>
  <si>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</si>
  <si>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</si>
  <si>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</si>
  <si>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</si>
  <si>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</si>
  <si>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</si>
  <si>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</si>
  <si>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</si>
  <si>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</si>
  <si>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</si>
  <si>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</si>
  <si>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</si>
  <si>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</si>
  <si>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</si>
  <si>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</si>
  <si>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</si>
  <si>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</si>
  <si>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</si>
  <si>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</si>
  <si>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</si>
  <si>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</si>
  <si>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</si>
  <si>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</si>
  <si>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</si>
  <si>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</si>
  <si>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</si>
  <si>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</si>
  <si>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</si>
  <si>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</si>
  <si>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</si>
  <si>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</si>
  <si>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</si>
  <si>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</si>
  <si>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</si>
  <si>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</si>
  <si>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</si>
  <si>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</si>
  <si>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</si>
  <si>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</si>
  <si>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</si>
  <si>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</si>
  <si>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</si>
  <si>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</si>
  <si>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</si>
  <si>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</si>
  <si>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</si>
  <si>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</si>
  <si>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</si>
  <si>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</si>
  <si>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</si>
  <si>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</si>
  <si>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</si>
  <si>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</si>
  <si>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</si>
  <si>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</si>
  <si>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</si>
  <si>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</si>
  <si>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</si>
  <si>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</si>
  <si>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</si>
  <si>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</si>
  <si>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</si>
  <si>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</si>
  <si>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</si>
  <si>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</si>
  <si>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</si>
  <si>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</si>
  <si>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</si>
  <si>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</si>
  <si>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</si>
  <si>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</si>
  <si>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</si>
  <si>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</si>
  <si>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</si>
  <si>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</si>
  <si>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</si>
  <si>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</si>
  <si>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</si>
  <si>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</si>
  <si>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</si>
  <si>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</si>
  <si>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</si>
  <si>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</si>
  <si>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</si>
  <si>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</si>
  <si>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</si>
  <si>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</si>
  <si>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</si>
  <si>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</si>
  <si>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</si>
  <si>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</si>
  <si>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</si>
  <si>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</si>
  <si>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</si>
  <si>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</si>
  <si>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</si>
  <si>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</si>
  <si>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</si>
  <si>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</si>
  <si>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</si>
  <si>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</si>
  <si>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</si>
  <si>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</si>
  <si>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</si>
  <si>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</si>
  <si>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</si>
  <si>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</si>
  <si>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</si>
  <si>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</si>
  <si>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</si>
  <si>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</si>
  <si>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</si>
  <si>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</si>
  <si>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</si>
  <si>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</si>
  <si>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</si>
  <si>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</si>
  <si>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</si>
  <si>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</si>
  <si>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</si>
  <si>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</si>
  <si>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</si>
  <si>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</si>
  <si>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</si>
  <si>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</si>
  <si>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</si>
  <si>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</si>
  <si>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</si>
  <si>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</si>
  <si>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</si>
  <si>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</si>
  <si>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</si>
  <si>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</si>
  <si>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</si>
  <si>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</si>
  <si>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</si>
  <si>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</si>
  <si>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</si>
  <si>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</si>
  <si>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</si>
  <si>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</si>
  <si>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</si>
  <si>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</si>
  <si>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</si>
  <si>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</si>
  <si>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</si>
  <si>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</si>
  <si>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</si>
  <si>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</si>
  <si>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</si>
  <si>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</si>
  <si>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</si>
  <si>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</si>
  <si>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</si>
  <si>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</si>
  <si>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</si>
  <si>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</si>
  <si>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</si>
  <si>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</si>
  <si>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</si>
  <si>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</si>
  <si>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</si>
  <si>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</si>
  <si>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</si>
  <si>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</si>
  <si>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</si>
  <si>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</si>
  <si>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</si>
  <si>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</si>
  <si>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</si>
  <si>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</si>
  <si>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</si>
  <si>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</si>
  <si>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</si>
  <si>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</si>
  <si>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</si>
  <si>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</si>
  <si>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</si>
  <si>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</si>
  <si>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</si>
  <si>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</si>
  <si>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</si>
  <si>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</si>
  <si>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</si>
  <si>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</si>
  <si>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</si>
  <si>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</si>
  <si>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</si>
  <si>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</si>
  <si>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</si>
  <si>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</si>
  <si>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</si>
  <si>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</si>
  <si>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</si>
  <si>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</si>
  <si>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</si>
  <si>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</si>
  <si>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</si>
  <si>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</si>
  <si>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</si>
  <si>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</si>
  <si>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</si>
  <si>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</si>
  <si>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</si>
  <si>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</si>
  <si>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</si>
  <si>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</si>
  <si>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</si>
  <si>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</si>
  <si>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</si>
  <si>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</si>
  <si>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</si>
  <si>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</si>
  <si>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</si>
  <si>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</si>
  <si>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</si>
  <si>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</si>
  <si>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</si>
  <si>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</si>
  <si>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</si>
  <si>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</si>
  <si>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</si>
  <si>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</si>
  <si>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</si>
  <si>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</si>
  <si>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</si>
  <si>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</si>
  <si>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</si>
  <si>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</si>
  <si>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</si>
  <si>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</si>
  <si>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</si>
  <si>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</si>
  <si>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</si>
  <si>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</si>
  <si>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</si>
  <si>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</si>
  <si>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</si>
  <si>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</si>
  <si>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</si>
  <si>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</si>
  <si>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</si>
  <si>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</si>
  <si>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</si>
  <si>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</si>
  <si>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</si>
  <si>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</si>
  <si>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</si>
  <si>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</si>
  <si>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</si>
  <si>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</si>
  <si>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</si>
  <si>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</si>
  <si>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</si>
  <si>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</si>
  <si>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</si>
  <si>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</si>
  <si>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</si>
  <si>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</si>
  <si>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</si>
  <si>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</si>
  <si>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</si>
  <si>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</si>
  <si>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</si>
  <si>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</si>
  <si>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</si>
  <si>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</si>
  <si>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</si>
  <si>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</si>
  <si>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</si>
  <si>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</si>
  <si>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</si>
  <si>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</si>
  <si>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</si>
  <si>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</si>
  <si>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</si>
  <si>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</si>
  <si>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</si>
  <si>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</si>
  <si>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</si>
  <si>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</si>
  <si>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</si>
  <si>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</si>
  <si>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</si>
  <si>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</si>
  <si>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</si>
  <si>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</si>
  <si>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</si>
  <si>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</si>
  <si>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</si>
  <si>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</si>
  <si>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</si>
  <si>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</si>
  <si>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</si>
  <si>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</si>
  <si>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</si>
  <si>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</si>
  <si>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</si>
  <si>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</si>
  <si>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</si>
  <si>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</si>
  <si>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</si>
  <si>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</si>
  <si>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</si>
  <si>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</si>
  <si>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</si>
  <si>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</si>
  <si>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</si>
  <si>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</si>
  <si>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</si>
  <si>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</si>
  <si>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</si>
  <si>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</si>
  <si>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</si>
  <si>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</si>
  <si>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</si>
  <si>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</si>
  <si>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</si>
  <si>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</si>
  <si>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</si>
  <si>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</si>
  <si>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</si>
  <si>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</si>
  <si>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</si>
  <si>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</si>
  <si>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</si>
  <si>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</si>
  <si>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</si>
  <si>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</si>
  <si>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</si>
  <si>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</si>
  <si>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</si>
  <si>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</si>
  <si>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</si>
  <si>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</si>
  <si>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</si>
  <si>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</si>
  <si>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</si>
  <si>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</si>
  <si>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</si>
  <si>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</si>
  <si>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</si>
  <si>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</si>
  <si>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</si>
  <si>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</si>
  <si>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</si>
  <si>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</si>
  <si>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</si>
  <si>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</si>
  <si>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</si>
  <si>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</si>
  <si>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</si>
  <si>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</si>
  <si>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</si>
  <si>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</si>
  <si>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</si>
  <si>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</si>
  <si>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</si>
  <si>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</si>
  <si>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</si>
  <si>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</si>
  <si>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</si>
  <si>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</si>
  <si>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</si>
  <si>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</si>
  <si>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</si>
  <si>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</si>
  <si>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</si>
  <si>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</si>
  <si>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</si>
  <si>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</si>
  <si>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</si>
  <si>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</si>
  <si>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</si>
  <si>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</si>
  <si>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</si>
  <si>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</si>
  <si>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</si>
  <si>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</si>
  <si>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</si>
  <si>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</si>
  <si>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</si>
  <si>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</si>
  <si>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</si>
  <si>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</si>
  <si>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</si>
  <si>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</si>
  <si>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</si>
  <si>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</si>
  <si>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</si>
  <si>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</si>
  <si>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</si>
  <si>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</si>
  <si>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</si>
  <si>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</si>
  <si>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</si>
  <si>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</si>
  <si>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</si>
  <si>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</si>
  <si>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</si>
  <si>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</si>
  <si>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</si>
  <si>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</si>
  <si>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</si>
  <si>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</si>
  <si>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</si>
  <si>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</si>
  <si>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</si>
  <si>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</si>
  <si>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</si>
  <si>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</si>
  <si>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</si>
  <si>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</si>
  <si>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</si>
  <si>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</si>
  <si>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</si>
  <si>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</si>
  <si>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</si>
  <si>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</si>
  <si>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</si>
  <si>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</si>
  <si>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</si>
  <si>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</si>
  <si>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</si>
  <si>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</si>
  <si>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</si>
  <si>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</si>
  <si>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</si>
  <si>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</si>
  <si>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</si>
  <si>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</si>
  <si>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</si>
  <si>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</si>
  <si>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</si>
  <si>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</si>
  <si>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</si>
  <si>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</si>
  <si>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</si>
  <si>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</si>
  <si>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</si>
  <si>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</si>
  <si>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</si>
  <si>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</si>
  <si>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</si>
  <si>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</si>
  <si>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</si>
  <si>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</si>
  <si>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</si>
  <si>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</si>
  <si>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</si>
  <si>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</si>
  <si>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</si>
  <si>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</si>
  <si>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</si>
  <si>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</si>
  <si>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</si>
  <si>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</si>
  <si>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</si>
  <si>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</si>
  <si>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</si>
  <si>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</si>
  <si>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</si>
  <si>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</si>
  <si>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</si>
  <si>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</si>
  <si>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</si>
  <si>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</si>
  <si>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</si>
  <si>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</si>
  <si>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</si>
  <si>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</si>
  <si>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</si>
  <si>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</si>
  <si>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</si>
  <si>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</si>
  <si>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</si>
  <si>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</si>
  <si>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</si>
  <si>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</si>
  <si>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</si>
  <si>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</si>
  <si>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</si>
  <si>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</si>
  <si>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</si>
  <si>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</si>
  <si>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</si>
  <si>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</si>
  <si>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</si>
  <si>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</si>
  <si>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</si>
  <si>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</si>
  <si>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</si>
  <si>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</si>
  <si>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</si>
  <si>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</si>
  <si>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</si>
  <si>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</si>
  <si>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</si>
  <si>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</si>
  <si>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</si>
  <si>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</si>
  <si>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</si>
  <si>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</si>
  <si>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</si>
  <si>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</si>
  <si>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</si>
  <si>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</si>
  <si>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</si>
  <si>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</si>
  <si>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</si>
  <si>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</si>
  <si>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</si>
  <si>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</si>
  <si>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</si>
  <si>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</si>
  <si>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</si>
  <si>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</si>
  <si>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</si>
  <si>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</si>
  <si>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</si>
  <si>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</si>
  <si>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</si>
  <si>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</si>
  <si>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</si>
  <si>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</si>
  <si>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</si>
  <si>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</si>
  <si>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</si>
  <si>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</si>
  <si>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</si>
  <si>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</si>
  <si>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</si>
  <si>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</si>
  <si>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</si>
  <si>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</si>
  <si>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</si>
  <si>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</si>
  <si>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</si>
  <si>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</si>
  <si>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</si>
  <si>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</si>
  <si>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</si>
  <si>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</si>
  <si>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</si>
  <si>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</si>
  <si>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</si>
  <si>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</si>
  <si>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</si>
  <si>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</si>
  <si>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</si>
  <si>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</si>
  <si>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</si>
  <si>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</si>
  <si>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</si>
  <si>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</si>
  <si>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</si>
  <si>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</si>
  <si>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</si>
  <si>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</si>
  <si>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</si>
  <si>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</si>
  <si>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</si>
  <si>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</si>
  <si>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</si>
  <si>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</si>
  <si>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</si>
  <si>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</si>
  <si>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</si>
  <si>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</si>
  <si>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</si>
  <si>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</si>
  <si>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</si>
  <si>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</si>
  <si>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</si>
  <si>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</si>
  <si>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</si>
  <si>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</si>
  <si>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</si>
  <si>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</si>
  <si>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</si>
  <si>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</si>
  <si>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</si>
  <si>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</si>
  <si>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</si>
  <si>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</si>
  <si>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</si>
  <si>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</si>
  <si>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</si>
  <si>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</si>
  <si>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</si>
  <si>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</si>
  <si>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</si>
  <si>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</si>
  <si>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</si>
  <si>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</si>
  <si>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</si>
  <si>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</si>
  <si>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</si>
  <si>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</si>
  <si>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</si>
  <si>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</si>
  <si>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</si>
  <si>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</si>
  <si>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</si>
  <si>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</si>
  <si>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</si>
  <si>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</si>
  <si>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</si>
  <si>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</si>
  <si>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</si>
  <si>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</si>
  <si>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</si>
  <si>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</si>
  <si>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</si>
  <si>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</si>
  <si>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</si>
  <si>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</si>
  <si>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</si>
  <si>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</si>
  <si>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</si>
  <si>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</si>
  <si>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</si>
  <si>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</si>
  <si>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</si>
  <si>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</si>
  <si>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</si>
  <si>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</si>
  <si>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</si>
  <si>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</si>
  <si>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</si>
  <si>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</si>
  <si>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</si>
  <si>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</si>
  <si>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</si>
  <si>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</si>
  <si>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</si>
  <si>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</si>
  <si>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</si>
  <si>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</si>
  <si>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</si>
  <si>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</si>
  <si>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</si>
  <si>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</si>
  <si>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</si>
  <si>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</si>
  <si>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</si>
  <si>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</si>
  <si>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</si>
  <si>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</si>
  <si>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</si>
  <si>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</si>
  <si>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</si>
  <si>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</si>
  <si>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</si>
  <si>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</si>
  <si>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</si>
  <si>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</si>
  <si>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</si>
  <si>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</si>
  <si>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</si>
  <si>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</si>
  <si>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</si>
  <si>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</si>
  <si>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</si>
  <si>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</si>
  <si>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</si>
  <si>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</si>
  <si>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</si>
  <si>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</si>
  <si>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</si>
  <si>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</si>
  <si>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</si>
  <si>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</si>
  <si>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</si>
  <si>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</si>
  <si>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</si>
  <si>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</si>
  <si>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</si>
  <si>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</si>
  <si>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</si>
  <si>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</si>
  <si>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</si>
  <si>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</si>
  <si>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</si>
  <si>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</si>
  <si>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</si>
  <si>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</si>
  <si>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</si>
  <si>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</si>
  <si>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</si>
  <si>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</si>
  <si>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</si>
  <si>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</si>
  <si>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</si>
  <si>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</si>
  <si>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</si>
  <si>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</si>
  <si>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</si>
  <si>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</si>
  <si>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</si>
  <si>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</si>
  <si>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</si>
  <si>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</si>
  <si>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</si>
  <si>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</si>
  <si>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</si>
  <si>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</si>
  <si>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</si>
  <si>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</si>
  <si>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</si>
  <si>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</si>
  <si>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</si>
  <si>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</si>
  <si>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</si>
  <si>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</si>
  <si>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</si>
  <si>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</si>
  <si>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</si>
  <si>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</si>
  <si>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</si>
  <si>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</si>
  <si>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</si>
  <si>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</si>
  <si>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</si>
  <si>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</si>
  <si>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</si>
  <si>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</si>
  <si>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</si>
  <si>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</si>
  <si>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</si>
  <si>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</si>
  <si>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</si>
  <si>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</si>
  <si>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</si>
  <si>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</si>
  <si>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</si>
  <si>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</si>
  <si>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</si>
  <si>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</si>
  <si>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</si>
  <si>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</si>
  <si>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</si>
  <si>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</si>
  <si>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</si>
  <si>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</si>
  <si>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</si>
  <si>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</si>
  <si>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</si>
  <si>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</si>
  <si>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</si>
  <si>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</si>
  <si>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</si>
  <si>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</si>
  <si>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</si>
  <si>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</si>
  <si>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</si>
  <si>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</si>
  <si>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</si>
  <si>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</si>
  <si>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</si>
  <si>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</si>
  <si>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</si>
  <si>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</si>
  <si>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</si>
  <si>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</si>
  <si>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</si>
  <si>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</si>
  <si>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</si>
  <si>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</si>
  <si>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</si>
  <si>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</si>
  <si>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</si>
  <si>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</si>
  <si>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</si>
  <si>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</si>
  <si>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</si>
  <si>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</si>
  <si>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</si>
  <si>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</si>
  <si>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</si>
  <si>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</si>
  <si>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</si>
  <si>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</si>
  <si>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</si>
  <si>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</si>
  <si>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</si>
  <si>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</si>
  <si>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</si>
  <si>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</si>
  <si>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</si>
  <si>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</si>
  <si>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</si>
  <si>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</si>
  <si>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</si>
  <si>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</si>
  <si>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</si>
  <si>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</si>
  <si>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</si>
  <si>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</si>
  <si>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</si>
  <si>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</si>
  <si>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</si>
  <si>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</si>
  <si>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</si>
  <si>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</si>
  <si>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</si>
  <si>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</si>
  <si>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</si>
  <si>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</si>
  <si>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</si>
  <si>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</si>
  <si>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</si>
  <si>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</si>
  <si>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</si>
  <si>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</si>
  <si>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</si>
  <si>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</si>
  <si>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</si>
  <si>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</si>
  <si>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</si>
  <si>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</si>
  <si>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</si>
  <si>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</si>
  <si>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</si>
  <si>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</si>
  <si>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</si>
  <si>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</si>
  <si>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</si>
  <si>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</si>
  <si>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</si>
  <si>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</si>
  <si>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</si>
  <si>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</si>
  <si>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</si>
  <si>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</si>
  <si>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</si>
  <si>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</si>
  <si>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</si>
  <si>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</si>
  <si>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</si>
  <si>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</si>
  <si>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</si>
  <si>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</si>
  <si>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</si>
  <si>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</si>
  <si>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</si>
  <si>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</si>
  <si>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</si>
  <si>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</si>
  <si>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</si>
  <si>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</si>
  <si>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</si>
  <si>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</si>
  <si>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</si>
  <si>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</si>
  <si>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</si>
  <si>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</si>
  <si>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</si>
  <si>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</si>
  <si>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</si>
  <si>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</si>
  <si>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</si>
  <si>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</si>
  <si>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</si>
  <si>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</si>
  <si>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</si>
  <si>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</si>
  <si>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</si>
  <si>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</si>
  <si>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</si>
  <si>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</si>
  <si>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</si>
  <si>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</si>
  <si>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</si>
  <si>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</si>
  <si>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</si>
  <si>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</si>
  <si>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</si>
  <si>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</si>
  <si>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</si>
  <si>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</si>
  <si>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</si>
  <si>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</si>
  <si>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</si>
  <si>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</si>
  <si>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</si>
  <si>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</si>
  <si>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</si>
  <si>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</si>
  <si>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</si>
  <si>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</si>
  <si>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</si>
  <si>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</si>
  <si>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</si>
  <si>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</si>
  <si>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</si>
  <si>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</si>
  <si>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</si>
  <si>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</si>
  <si>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</si>
  <si>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</si>
  <si>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</si>
  <si>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</si>
  <si>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</si>
  <si>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</si>
  <si>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</si>
  <si>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</si>
  <si>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</si>
  <si>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</si>
  <si>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</si>
  <si>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</si>
  <si>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</si>
  <si>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</si>
  <si>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</si>
  <si>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</si>
  <si>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</si>
  <si>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</si>
  <si>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</si>
  <si>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</si>
  <si>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</si>
  <si>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</si>
  <si>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</si>
  <si>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</si>
  <si>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</si>
  <si>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</si>
  <si>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</si>
  <si>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</si>
  <si>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</si>
  <si>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</si>
  <si>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</si>
  <si>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</si>
  <si>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</si>
  <si>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</si>
  <si>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</si>
  <si>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</si>
  <si>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</si>
  <si>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</si>
  <si>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</si>
  <si>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</si>
  <si>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</si>
  <si>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</si>
  <si>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</si>
  <si>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</si>
  <si>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</si>
  <si>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</si>
  <si>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</si>
  <si>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</si>
  <si>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</si>
  <si>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</si>
  <si>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</si>
  <si>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</si>
  <si>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</si>
  <si>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</si>
  <si>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</si>
  <si>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</si>
  <si>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</si>
  <si>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</si>
  <si>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</si>
  <si>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</si>
  <si>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</si>
  <si>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</si>
  <si>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</si>
  <si>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</si>
  <si>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</si>
  <si>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</si>
  <si>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</si>
  <si>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</si>
  <si>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</si>
  <si>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</si>
  <si>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</si>
  <si>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</si>
  <si>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</si>
  <si>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</si>
  <si>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</si>
  <si>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</si>
  <si>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</si>
  <si>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</si>
  <si>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</si>
  <si>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</si>
  <si>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</si>
  <si>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</si>
  <si>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</si>
  <si>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</si>
  <si>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</si>
  <si>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</si>
  <si>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</si>
  <si>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</si>
  <si>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</si>
  <si>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</si>
  <si>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</si>
  <si>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</si>
  <si>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</si>
  <si>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</si>
  <si>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</si>
  <si>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</si>
  <si>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</si>
  <si>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</si>
  <si>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</si>
  <si>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</si>
  <si>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</si>
  <si>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</si>
  <si>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</si>
  <si>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</si>
  <si>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</si>
  <si>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</si>
  <si>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</si>
  <si>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</si>
  <si>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</si>
  <si>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</si>
  <si>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</si>
  <si>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</si>
  <si>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</si>
  <si>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</si>
  <si>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</si>
  <si>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</si>
  <si>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</si>
  <si>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</si>
  <si>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</si>
  <si>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</si>
  <si>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</si>
  <si>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</si>
  <si>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</si>
  <si>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</si>
  <si>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</si>
  <si>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</si>
  <si>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</si>
  <si>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</si>
  <si>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</si>
  <si>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</si>
  <si>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</si>
  <si>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</si>
  <si>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</si>
  <si>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</si>
  <si>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</si>
  <si>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</si>
  <si>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</si>
  <si>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</si>
  <si>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</si>
  <si>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</si>
  <si>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</si>
  <si>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</si>
  <si>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</si>
  <si>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</si>
  <si>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</si>
  <si>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</si>
  <si>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</si>
  <si>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</si>
  <si>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</si>
  <si>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</si>
  <si>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</si>
  <si>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</si>
  <si>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</si>
  <si>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</si>
  <si>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</si>
  <si>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</si>
  <si>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</si>
  <si>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</si>
  <si>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</si>
  <si>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</si>
  <si>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</si>
  <si>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</si>
  <si>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</si>
  <si>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</si>
  <si>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</si>
  <si>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</si>
  <si>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</si>
  <si>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</si>
  <si>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</si>
  <si>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</si>
  <si>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</si>
  <si>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</si>
  <si>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</si>
  <si>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</si>
  <si>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</si>
  <si>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</si>
  <si>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</si>
  <si>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</si>
  <si>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</si>
  <si>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</si>
  <si>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</si>
  <si>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</si>
  <si>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</si>
  <si>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</si>
  <si>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</si>
  <si>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</si>
  <si>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</si>
  <si>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</si>
  <si>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</si>
  <si>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</si>
  <si>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</si>
  <si>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</si>
  <si>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</si>
  <si>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</si>
  <si>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</si>
  <si>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</si>
  <si>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</si>
  <si>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</si>
  <si>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</si>
  <si>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</si>
  <si>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</si>
  <si>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</si>
  <si>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</si>
  <si>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</si>
  <si>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</si>
  <si>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</si>
  <si>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</si>
  <si>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</si>
  <si>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</si>
  <si>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</si>
  <si>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</si>
  <si>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</si>
  <si>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</si>
  <si>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</si>
  <si>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</si>
  <si>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</si>
  <si>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</si>
  <si>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</si>
  <si>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</si>
  <si>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</si>
  <si>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</si>
  <si>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</si>
  <si>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</si>
  <si>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</si>
  <si>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</si>
  <si>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</si>
  <si>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</si>
  <si>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</si>
  <si>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</si>
  <si>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</si>
  <si>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</si>
  <si>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</si>
  <si>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</si>
  <si>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</si>
  <si>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</si>
  <si>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</si>
  <si>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</si>
  <si>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</si>
  <si>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</si>
  <si>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</si>
  <si>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</si>
  <si>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</si>
  <si>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</si>
  <si>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</si>
  <si>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</si>
  <si>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</si>
  <si>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</si>
  <si>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</si>
  <si>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</si>
  <si>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</si>
  <si>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</si>
  <si>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</si>
  <si>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</si>
  <si>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</si>
  <si>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</si>
  <si>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</si>
  <si>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</si>
  <si>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</si>
  <si>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</si>
  <si>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</si>
  <si>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</si>
  <si>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</si>
  <si>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</si>
  <si>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</si>
  <si>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</si>
  <si>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</si>
  <si>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</si>
  <si>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</si>
  <si>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</si>
  <si>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</si>
  <si>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</si>
  <si>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</si>
  <si>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</si>
  <si>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</si>
  <si>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</si>
  <si>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</si>
  <si>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</si>
  <si>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</si>
  <si>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</si>
  <si>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</si>
  <si>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</si>
  <si>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</si>
  <si>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</si>
  <si>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</si>
  <si>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</si>
  <si>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</si>
  <si>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</si>
  <si>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</si>
  <si>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</si>
  <si>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</si>
  <si>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</si>
  <si>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</si>
  <si>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</si>
  <si>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</si>
  <si>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</si>
  <si>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</si>
  <si>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</si>
  <si>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</si>
  <si>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</si>
  <si>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</si>
  <si>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</si>
  <si>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</si>
  <si>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</si>
  <si>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</si>
  <si>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</si>
  <si>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</si>
  <si>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</si>
  <si>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</si>
  <si>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</si>
  <si>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</si>
  <si>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</si>
  <si>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</si>
  <si>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</si>
  <si>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</si>
  <si>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</si>
  <si>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</si>
  <si>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</si>
  <si>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</si>
  <si>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</si>
  <si>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</si>
  <si>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</si>
  <si>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</si>
  <si>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</si>
  <si>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</si>
  <si>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</si>
  <si>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</si>
  <si>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</si>
  <si>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</si>
  <si>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</si>
  <si>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</si>
  <si>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</si>
  <si>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</si>
  <si>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</si>
  <si>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</si>
  <si>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</si>
  <si>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</si>
  <si>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</si>
  <si>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</si>
  <si>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</si>
  <si>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</si>
  <si>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</si>
  <si>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</si>
  <si>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</si>
  <si>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</si>
  <si>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</si>
  <si>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</si>
  <si>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</si>
  <si>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</si>
  <si>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</si>
  <si>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</si>
  <si>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</si>
  <si>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</si>
  <si>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</si>
  <si>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</si>
  <si>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</si>
  <si>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</si>
  <si>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</si>
  <si>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</si>
  <si>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</si>
  <si>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</si>
  <si>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</si>
  <si>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</si>
  <si>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</si>
  <si>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</si>
  <si>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</si>
  <si>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</si>
  <si>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</si>
  <si>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</si>
  <si>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</si>
  <si>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</si>
  <si>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</si>
  <si>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</si>
  <si>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</si>
  <si>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</si>
  <si>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</si>
  <si>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</si>
  <si>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</si>
  <si>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</si>
  <si>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</si>
  <si>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</si>
  <si>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</si>
  <si>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</si>
  <si>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</si>
  <si>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</si>
  <si>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</si>
  <si>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</si>
  <si>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</si>
  <si>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</si>
  <si>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</si>
  <si>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</si>
  <si>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</si>
  <si>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</si>
  <si>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</si>
  <si>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</si>
  <si>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</si>
  <si>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</si>
  <si>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</si>
  <si>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</si>
  <si>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</si>
  <si>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</si>
  <si>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</si>
  <si>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</si>
  <si>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</si>
  <si>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</si>
  <si>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</si>
  <si>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</si>
  <si>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</si>
  <si>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</si>
  <si>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</si>
  <si>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</si>
  <si>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</si>
  <si>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</si>
  <si>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</si>
  <si>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</si>
  <si>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</si>
  <si>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</si>
  <si>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</si>
  <si>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</si>
  <si>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</si>
  <si>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</si>
  <si>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</si>
  <si>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</si>
  <si>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</si>
  <si>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</si>
  <si>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</si>
  <si>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</si>
  <si>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</si>
  <si>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</si>
  <si>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</si>
  <si>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</si>
  <si>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</si>
  <si>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</si>
  <si>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</si>
  <si>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</si>
  <si>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</si>
  <si>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</si>
  <si>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</si>
  <si>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</si>
  <si>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</si>
  <si>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</si>
  <si>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</si>
  <si>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</si>
  <si>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</si>
  <si>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</si>
  <si>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</si>
  <si>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</si>
  <si>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</si>
  <si>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</si>
  <si>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</si>
  <si>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</si>
  <si>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</si>
  <si>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</si>
  <si>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</si>
  <si>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</si>
  <si>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</si>
  <si>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</si>
  <si>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</si>
  <si>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</si>
  <si>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</si>
  <si>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</si>
  <si>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</si>
  <si>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</si>
  <si>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</si>
  <si>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</si>
  <si>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</si>
  <si>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</si>
  <si>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</si>
  <si>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</si>
  <si>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</si>
  <si>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</si>
  <si>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</si>
  <si>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</si>
  <si>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</si>
  <si>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</si>
  <si>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</si>
  <si>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</si>
  <si>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</si>
  <si>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</si>
  <si>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</si>
  <si>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</si>
  <si>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</si>
  <si>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</si>
  <si>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</si>
  <si>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</si>
  <si>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</si>
  <si>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</si>
  <si>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</si>
  <si>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</si>
  <si>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</si>
  <si>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</si>
  <si>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</si>
  <si>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</si>
  <si>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</si>
  <si>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</si>
  <si>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</si>
  <si>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</si>
  <si>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</si>
  <si>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</si>
  <si>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</si>
  <si>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</si>
  <si>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</si>
  <si>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</si>
  <si>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</si>
  <si>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</si>
  <si>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</si>
  <si>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</si>
  <si>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</si>
  <si>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</si>
  <si>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</si>
  <si>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</si>
  <si>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</si>
  <si>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</si>
  <si>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</si>
  <si>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</si>
  <si>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</si>
  <si>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</si>
  <si>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</si>
  <si>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</si>
  <si>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</si>
  <si>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</si>
  <si>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</si>
  <si>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</si>
  <si>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</si>
  <si>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</si>
  <si>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</si>
  <si>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</si>
  <si>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</si>
  <si>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</si>
  <si>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</si>
  <si>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</si>
  <si>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</si>
  <si>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</si>
  <si>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</si>
  <si>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</si>
  <si>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</si>
  <si>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</si>
  <si>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</si>
  <si>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</si>
  <si>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</si>
  <si>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</si>
  <si>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</si>
  <si>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</si>
  <si>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</si>
  <si>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</si>
  <si>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</si>
  <si>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</si>
  <si>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</si>
  <si>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</si>
  <si>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</si>
  <si>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</si>
  <si>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</si>
  <si>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</si>
  <si>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</si>
  <si>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</si>
  <si>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</si>
  <si>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</si>
  <si>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</si>
  <si>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</si>
  <si>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</si>
  <si>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</si>
  <si>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</si>
  <si>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</si>
  <si>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</si>
  <si>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</si>
  <si>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</si>
  <si>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</si>
  <si>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</si>
  <si>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</si>
  <si>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</si>
  <si>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</si>
  <si>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</si>
  <si>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</si>
  <si>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</si>
  <si>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</si>
  <si>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</si>
  <si>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</si>
  <si>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</si>
  <si>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</si>
  <si>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</si>
  <si>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</si>
  <si>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</si>
  <si>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</si>
  <si>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</si>
  <si>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</si>
  <si>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</si>
  <si>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</si>
  <si>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</si>
  <si>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</si>
  <si>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</si>
  <si>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</si>
  <si>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</si>
  <si>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</si>
  <si>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</si>
  <si>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</si>
  <si>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</si>
  <si>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</si>
  <si>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</si>
  <si>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</si>
  <si>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</si>
  <si>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</si>
  <si>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</si>
  <si>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</si>
  <si>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</si>
  <si>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</si>
  <si>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</si>
  <si>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</si>
  <si>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</si>
  <si>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</si>
  <si>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</si>
  <si>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</si>
  <si>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</si>
  <si>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</si>
  <si>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</si>
  <si>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</si>
  <si>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</si>
  <si>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</si>
  <si>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</si>
  <si>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</si>
  <si>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</si>
  <si>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</si>
  <si>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</si>
  <si>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</si>
  <si>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</si>
  <si>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</si>
  <si>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</si>
  <si>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</si>
  <si>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</si>
  <si>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</si>
  <si>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</si>
  <si>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</si>
  <si>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</si>
  <si>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</si>
  <si>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</si>
  <si>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</si>
  <si>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</si>
  <si>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</si>
  <si>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</si>
  <si>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</si>
  <si>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</si>
  <si>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</si>
  <si>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</si>
  <si>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</si>
  <si>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</si>
  <si>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</si>
  <si>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</si>
  <si>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</si>
  <si>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</si>
  <si>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</si>
  <si>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</si>
  <si>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</si>
  <si>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</si>
  <si>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</si>
  <si>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</si>
  <si>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</si>
  <si>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</si>
  <si>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</si>
  <si>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</si>
  <si>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</si>
  <si>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</si>
  <si>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</si>
  <si>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</si>
  <si>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</si>
  <si>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</si>
  <si>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</si>
  <si>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</si>
  <si>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</si>
  <si>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</si>
  <si>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</si>
  <si>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</si>
  <si>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</si>
  <si>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</si>
  <si>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</si>
  <si>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</si>
  <si>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</si>
  <si>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</si>
  <si>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</si>
  <si>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</si>
  <si>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</si>
  <si>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</si>
  <si>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</si>
  <si>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</si>
  <si>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</si>
  <si>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</si>
  <si>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</si>
  <si>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</si>
  <si>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</si>
  <si>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</si>
  <si>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</si>
  <si>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</si>
  <si>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</si>
  <si>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</si>
  <si>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</si>
  <si>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</si>
  <si>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</si>
  <si>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</si>
  <si>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</si>
  <si>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</si>
  <si>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</si>
  <si>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</si>
  <si>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</si>
  <si>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</si>
  <si>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</si>
  <si>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</si>
  <si>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</si>
  <si>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</si>
  <si>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</si>
  <si>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</si>
  <si>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</si>
  <si>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</si>
  <si>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</si>
  <si>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</si>
  <si>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</si>
  <si>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</si>
  <si>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</si>
  <si>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</si>
  <si>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</si>
  <si>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</si>
  <si>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</si>
  <si>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</si>
  <si>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</si>
  <si>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</si>
  <si>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</si>
  <si>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</si>
  <si>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</si>
  <si>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</si>
  <si>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</si>
  <si>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</si>
  <si>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</si>
  <si>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</si>
  <si>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</si>
  <si>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</si>
  <si>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</si>
  <si>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</si>
  <si>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</si>
  <si>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</si>
  <si>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</si>
  <si>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</si>
  <si>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</si>
  <si>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</si>
  <si>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</si>
  <si>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</si>
  <si>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</si>
  <si>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</si>
  <si>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</si>
  <si>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</si>
  <si>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</si>
  <si>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</si>
  <si>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</si>
  <si>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</si>
  <si>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</si>
  <si>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</si>
  <si>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</si>
  <si>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</si>
  <si>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</si>
  <si>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</si>
  <si>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</si>
  <si>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</si>
  <si>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</si>
  <si>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</si>
  <si>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</si>
  <si>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</si>
  <si>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</si>
  <si>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</si>
  <si>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</si>
  <si>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</si>
  <si>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</si>
  <si>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</si>
  <si>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</si>
  <si>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</si>
  <si>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</si>
  <si>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</si>
  <si>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</si>
  <si>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</si>
  <si>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</si>
  <si>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</si>
  <si>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</si>
  <si>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</si>
  <si>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</si>
  <si>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</si>
  <si>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</si>
  <si>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</si>
  <si>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</si>
  <si>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</si>
  <si>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</si>
  <si>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</si>
  <si>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</si>
  <si>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</si>
  <si>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</si>
  <si>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</si>
  <si>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</si>
  <si>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</si>
  <si>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</si>
  <si>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</si>
  <si>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</si>
  <si>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</si>
  <si>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</si>
  <si>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</si>
  <si>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</si>
  <si>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</si>
  <si>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</si>
  <si>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</si>
  <si>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</si>
  <si>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</si>
  <si>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</si>
  <si>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</si>
  <si>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</si>
  <si>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</si>
  <si>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</si>
  <si>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</si>
  <si>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</si>
  <si>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</si>
  <si>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</si>
  <si>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</si>
  <si>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</si>
  <si>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</si>
  <si>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</si>
  <si>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</si>
  <si>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</si>
  <si>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</si>
  <si>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</si>
  <si>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</si>
  <si>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</si>
  <si>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</si>
  <si>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</si>
  <si>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</si>
  <si>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</si>
  <si>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</si>
  <si>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</si>
  <si>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</si>
  <si>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</si>
  <si>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</si>
  <si>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</si>
  <si>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</si>
  <si>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</si>
  <si>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</si>
  <si>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</si>
  <si>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</si>
  <si>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</si>
  <si>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</si>
  <si>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</si>
  <si>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</si>
  <si>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</si>
  <si>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</si>
  <si>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</si>
  <si>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</si>
  <si>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</si>
  <si>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</si>
  <si>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</si>
  <si>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</si>
  <si>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</si>
  <si>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</si>
  <si>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</si>
  <si>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</si>
  <si>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</si>
  <si>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</si>
  <si>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</si>
  <si>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</si>
  <si>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</si>
  <si>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</si>
  <si>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</si>
  <si>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</si>
  <si>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</si>
  <si>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</si>
  <si>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</si>
  <si>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</si>
  <si>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</si>
  <si>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</si>
  <si>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</si>
  <si>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</si>
  <si>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</si>
  <si>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</si>
  <si>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</si>
  <si>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</si>
  <si>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</si>
  <si>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</si>
  <si>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</si>
  <si>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</si>
  <si>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</si>
  <si>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</si>
  <si>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</si>
  <si>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</si>
  <si>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</si>
  <si>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</si>
  <si>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</si>
  <si>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</si>
  <si>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</si>
  <si>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</si>
  <si>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</si>
  <si>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</si>
  <si>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</si>
  <si>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</si>
  <si>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</si>
  <si>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</si>
  <si>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</si>
  <si>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</si>
  <si>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</si>
  <si>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</si>
  <si>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</si>
  <si>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</si>
  <si>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</si>
  <si>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</si>
  <si>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</si>
  <si>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</si>
  <si>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</si>
  <si>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</si>
  <si>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</si>
  <si>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</si>
  <si>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</si>
  <si>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</si>
  <si>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</si>
  <si>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</si>
  <si>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</si>
  <si>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</si>
  <si>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</si>
  <si>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</si>
  <si>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</si>
  <si>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</si>
  <si>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</si>
  <si>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</si>
  <si>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</si>
  <si>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</si>
  <si>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</si>
  <si>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</si>
  <si>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</si>
  <si>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</si>
  <si>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</si>
  <si>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</si>
  <si>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</si>
  <si>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</si>
  <si>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</si>
  <si>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</si>
  <si>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</si>
  <si>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</si>
  <si>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</si>
  <si>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</si>
  <si>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</si>
  <si>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</si>
  <si>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</si>
  <si>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</si>
  <si>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</si>
  <si>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</si>
  <si>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</si>
  <si>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</si>
  <si>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</si>
  <si>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</si>
  <si>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</si>
  <si>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</si>
  <si>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</si>
  <si>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</si>
  <si>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</si>
  <si>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</si>
  <si>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</si>
  <si>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</si>
  <si>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</si>
  <si>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</si>
  <si>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</si>
  <si>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</si>
  <si>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</si>
  <si>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</si>
  <si>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</si>
  <si>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</si>
  <si>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</si>
  <si>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</si>
  <si>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</si>
  <si>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</si>
  <si>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</si>
  <si>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</si>
  <si>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</si>
  <si>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</si>
  <si>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</si>
  <si>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</si>
  <si>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</si>
  <si>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</si>
  <si>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</si>
  <si>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</si>
  <si>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</si>
  <si>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</si>
  <si>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</si>
  <si>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</si>
  <si>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</si>
  <si>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</si>
  <si>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</si>
  <si>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</si>
  <si>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</si>
  <si>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</si>
  <si>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</si>
  <si>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</si>
  <si>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</si>
  <si>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</si>
  <si>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</si>
  <si>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</si>
  <si>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</si>
  <si>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</si>
  <si>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</si>
  <si>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</si>
  <si>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</si>
  <si>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</si>
  <si>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</si>
  <si>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</si>
  <si>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</si>
  <si>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</si>
  <si>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</si>
  <si>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</si>
  <si>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</si>
  <si>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</si>
  <si>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</si>
  <si>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</si>
  <si>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</si>
  <si>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</si>
  <si>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</si>
  <si>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</si>
  <si>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</si>
  <si>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</si>
  <si>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</si>
  <si>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</si>
  <si>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</si>
  <si>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</si>
  <si>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</si>
  <si>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</si>
  <si>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</si>
  <si>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</si>
  <si>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</si>
  <si>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</si>
  <si>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</si>
  <si>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</si>
  <si>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</si>
  <si>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</si>
  <si>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</si>
  <si>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</si>
  <si>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</si>
  <si>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</si>
  <si>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</si>
  <si>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</si>
  <si>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</si>
  <si>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</si>
  <si>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</si>
  <si>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</si>
  <si>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</si>
  <si>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</si>
  <si>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</si>
  <si>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</si>
  <si>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</si>
  <si>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</si>
  <si>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</si>
  <si>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</si>
  <si>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</si>
  <si>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</si>
  <si>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</si>
  <si>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</si>
  <si>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</si>
  <si>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</si>
  <si>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</si>
  <si>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</si>
  <si>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</si>
  <si>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</si>
  <si>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</si>
  <si>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</si>
  <si>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</si>
  <si>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</si>
  <si>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</si>
  <si>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</si>
  <si>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</si>
  <si>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</si>
  <si>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</si>
  <si>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</si>
  <si>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</si>
  <si>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</si>
  <si>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</si>
  <si>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</si>
  <si>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</si>
  <si>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</si>
  <si>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</si>
  <si>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</si>
  <si>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</si>
  <si>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</si>
  <si>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</si>
  <si>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</si>
  <si>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</si>
  <si>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</si>
  <si>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</si>
  <si>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</si>
  <si>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</si>
  <si>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</si>
  <si>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</si>
  <si>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</si>
  <si>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</si>
  <si>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</si>
  <si>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</si>
  <si>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</si>
  <si>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</si>
  <si>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</si>
  <si>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</si>
  <si>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</si>
  <si>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</si>
  <si>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</si>
  <si>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</si>
  <si>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</si>
  <si>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</si>
  <si>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</si>
  <si>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</si>
  <si>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</si>
  <si>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</si>
  <si>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</si>
  <si>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</si>
  <si>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</si>
  <si>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</si>
  <si>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</si>
  <si>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</si>
  <si>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</si>
  <si>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</si>
  <si>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</si>
  <si>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</si>
  <si>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</si>
  <si>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</si>
  <si>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</si>
  <si>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</si>
  <si>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</si>
  <si>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</si>
  <si>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</si>
  <si>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</si>
  <si>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</si>
  <si>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</si>
  <si>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</si>
  <si>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</si>
  <si>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</si>
  <si>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</si>
  <si>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</si>
  <si>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</si>
  <si>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</si>
  <si>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</si>
  <si>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</si>
  <si>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</si>
  <si>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</si>
  <si>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</si>
  <si>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</si>
  <si>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</si>
  <si>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</si>
  <si>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</si>
  <si>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</si>
  <si>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</si>
  <si>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</si>
  <si>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</si>
  <si>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</si>
  <si>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</si>
  <si>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</si>
  <si>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</si>
  <si>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</si>
  <si>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</si>
  <si>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</si>
  <si>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</si>
  <si>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</si>
  <si>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</si>
  <si>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</si>
  <si>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</si>
  <si>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</si>
  <si>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</si>
  <si>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</si>
  <si>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</si>
  <si>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</si>
  <si>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</si>
  <si>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</si>
  <si>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</si>
  <si>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</si>
  <si>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</si>
  <si>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</si>
  <si>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</si>
  <si>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</si>
  <si>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</si>
  <si>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</si>
  <si>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</si>
  <si>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</si>
  <si>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</si>
  <si>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</si>
  <si>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</si>
  <si>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</si>
  <si>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</si>
  <si>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</si>
  <si>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</si>
  <si>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</si>
  <si>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</si>
  <si>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</si>
  <si>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</si>
  <si>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</si>
  <si>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</si>
  <si>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</si>
  <si>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</si>
  <si>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</si>
  <si>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</si>
  <si>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</si>
  <si>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</si>
  <si>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</si>
  <si>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</si>
  <si>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</si>
  <si>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</si>
  <si>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</si>
  <si>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</si>
  <si>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</si>
  <si>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</si>
  <si>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</si>
  <si>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</si>
  <si>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</si>
  <si>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</si>
  <si>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</si>
  <si>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</si>
  <si>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</si>
  <si>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</si>
  <si>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</si>
  <si>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</si>
  <si>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</si>
  <si>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</si>
  <si>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</si>
  <si>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</si>
  <si>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</si>
  <si>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</si>
  <si>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</si>
  <si>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</si>
  <si>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</si>
  <si>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</si>
  <si>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</si>
  <si>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</si>
  <si>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</si>
  <si>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</si>
  <si>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</si>
  <si>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</si>
  <si>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</si>
  <si>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</si>
  <si>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</si>
  <si>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</si>
  <si>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</si>
  <si>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</si>
  <si>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</si>
  <si>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</si>
  <si>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</si>
  <si>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</si>
  <si>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</si>
  <si>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</si>
  <si>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</si>
  <si>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</si>
  <si>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</si>
  <si>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</si>
  <si>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</si>
  <si>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</si>
  <si>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</si>
  <si>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</si>
  <si>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</si>
  <si>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</si>
  <si>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</si>
  <si>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</si>
  <si>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</si>
  <si>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</si>
  <si>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</si>
  <si>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</si>
  <si>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</si>
  <si>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</si>
  <si>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</si>
  <si>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</si>
  <si>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</si>
  <si>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</si>
  <si>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</si>
  <si>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</si>
  <si>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</si>
  <si>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</si>
  <si>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</si>
  <si>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</si>
  <si>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</si>
  <si>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</si>
  <si>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</si>
  <si>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</si>
  <si>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</si>
  <si>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</si>
  <si>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</si>
  <si>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</si>
  <si>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</si>
  <si>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</si>
  <si>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</si>
  <si>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</si>
  <si>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</si>
  <si>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</si>
  <si>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</si>
  <si>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</si>
  <si>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</si>
  <si>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</si>
  <si>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</si>
  <si>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</si>
  <si>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</si>
  <si>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</si>
  <si>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</si>
  <si>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</si>
  <si>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</si>
  <si>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</si>
  <si>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</si>
  <si>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</si>
  <si>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</si>
  <si>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</si>
  <si>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</si>
  <si>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</si>
  <si>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</si>
  <si>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</si>
  <si>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</si>
  <si>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</si>
  <si>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</si>
  <si>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</si>
  <si>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</si>
  <si>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</si>
  <si>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</si>
  <si>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</si>
  <si>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</si>
  <si>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</si>
  <si>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</si>
  <si>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</si>
  <si>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</si>
  <si>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</si>
  <si>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</si>
  <si>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</si>
  <si>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</si>
  <si>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</si>
  <si>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</si>
  <si>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</si>
  <si>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</si>
  <si>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</si>
  <si>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</si>
  <si>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</si>
  <si>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</si>
  <si>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</si>
  <si>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</si>
  <si>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</si>
  <si>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</si>
  <si>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</si>
  <si>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</si>
  <si>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</si>
  <si>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</si>
  <si>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</si>
  <si>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</si>
  <si>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</si>
  <si>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</si>
  <si>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</si>
  <si>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</si>
  <si>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</si>
  <si>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</si>
  <si>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</si>
  <si>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</si>
  <si>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</si>
  <si>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</si>
  <si>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</si>
  <si>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</si>
  <si>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</si>
  <si>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</si>
  <si>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</si>
  <si>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</si>
  <si>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</si>
  <si>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</si>
  <si>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</si>
  <si>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</si>
  <si>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</si>
  <si>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</si>
  <si>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</si>
  <si>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</si>
  <si>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</si>
  <si>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</si>
  <si>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</si>
  <si>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</si>
  <si>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</si>
  <si>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</si>
  <si>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</si>
  <si>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</si>
  <si>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</si>
  <si>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</si>
  <si>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</si>
  <si>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</si>
  <si>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</si>
  <si>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</si>
  <si>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</si>
  <si>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</si>
  <si>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</si>
  <si>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</si>
  <si>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</si>
  <si>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</si>
  <si>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</si>
  <si>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</si>
  <si>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</si>
  <si>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</si>
  <si>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</si>
  <si>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</si>
  <si>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</si>
  <si>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</si>
  <si>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</si>
  <si>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</si>
  <si>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</si>
  <si>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</si>
  <si>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</si>
  <si>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</si>
  <si>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</si>
  <si>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</si>
  <si>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</si>
  <si>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</si>
  <si>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</si>
  <si>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</si>
  <si>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</si>
  <si>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</si>
  <si>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</si>
  <si>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</si>
  <si>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</si>
  <si>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</si>
  <si>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</si>
  <si>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</si>
  <si>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</si>
  <si>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</si>
  <si>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</si>
  <si>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</si>
  <si>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</si>
  <si>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</si>
  <si>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</si>
  <si>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</si>
  <si>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</si>
  <si>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</si>
  <si>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</si>
  <si>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</si>
  <si>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</si>
  <si>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</si>
  <si>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</si>
  <si>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</si>
  <si>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</si>
  <si>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</si>
  <si>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</si>
  <si>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</si>
  <si>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</si>
  <si>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</si>
  <si>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</si>
  <si>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</si>
  <si>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</si>
  <si>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</si>
  <si>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</si>
  <si>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</si>
  <si>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</si>
  <si>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</si>
  <si>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</si>
  <si>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</si>
  <si>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</si>
  <si>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</si>
  <si>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</si>
  <si>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</si>
  <si>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</si>
  <si>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</si>
  <si>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</si>
  <si>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</si>
  <si>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</si>
  <si>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</si>
  <si>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</si>
  <si>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</si>
  <si>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</si>
  <si>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</si>
  <si>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</si>
  <si>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</si>
  <si>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</si>
  <si>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</si>
  <si>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</si>
  <si>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</si>
  <si>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</si>
  <si>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</si>
  <si>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</si>
  <si>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</si>
  <si>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</si>
  <si>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</si>
  <si>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</si>
  <si>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</si>
  <si>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</si>
  <si>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</si>
  <si>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</si>
  <si>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</si>
  <si>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</si>
  <si>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</si>
  <si>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</si>
  <si>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</si>
  <si>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</si>
  <si>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</si>
  <si>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</si>
  <si>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</si>
  <si>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</si>
  <si>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</si>
  <si>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</si>
  <si>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</si>
  <si>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</si>
  <si>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</si>
  <si>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</si>
  <si>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</si>
  <si>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</si>
  <si>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</si>
  <si>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</si>
  <si>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</si>
  <si>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</si>
  <si>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</si>
  <si>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</si>
  <si>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</si>
  <si>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</si>
  <si>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</si>
  <si>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</si>
  <si>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</si>
  <si>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</si>
  <si>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</si>
  <si>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</si>
  <si>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</si>
  <si>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</si>
  <si>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</si>
  <si>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</si>
  <si>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</si>
  <si>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</si>
  <si>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</si>
  <si>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</si>
  <si>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</si>
  <si>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</si>
  <si>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</si>
  <si>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</si>
  <si>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</si>
  <si>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</si>
  <si>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</si>
  <si>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</si>
  <si>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</si>
  <si>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</si>
  <si>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</si>
  <si>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</si>
  <si>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</si>
  <si>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</si>
  <si>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</si>
  <si>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</si>
  <si>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</si>
  <si>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</si>
  <si>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</si>
  <si>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</si>
  <si>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</si>
  <si>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</si>
  <si>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</si>
  <si>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</si>
  <si>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</si>
  <si>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</si>
  <si>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</si>
  <si>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</si>
  <si>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</si>
  <si>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</si>
  <si>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</si>
  <si>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</si>
  <si>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</si>
  <si>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</si>
  <si>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</si>
  <si>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</si>
  <si>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</si>
  <si>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</si>
  <si>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</si>
  <si>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</si>
  <si>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</si>
  <si>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</si>
  <si>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</si>
  <si>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</si>
  <si>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</si>
  <si>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</si>
  <si>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</si>
  <si>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</si>
  <si>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</si>
  <si>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</si>
  <si>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</si>
  <si>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</si>
  <si>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</si>
  <si>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</si>
  <si>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</si>
  <si>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</si>
  <si>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</si>
  <si>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</si>
  <si>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</si>
  <si>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</si>
  <si>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</si>
  <si>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</si>
  <si>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</si>
  <si>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</si>
  <si>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</si>
  <si>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</si>
  <si>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</si>
  <si>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</si>
  <si>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</si>
  <si>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</si>
  <si>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</si>
  <si>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</si>
  <si>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</si>
  <si>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</si>
  <si>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</si>
  <si>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</si>
  <si>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</si>
  <si>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</si>
  <si>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</si>
  <si>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</si>
  <si>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</si>
  <si>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</si>
  <si>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</si>
  <si>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</si>
  <si>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</si>
  <si>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</si>
  <si>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</si>
  <si>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</si>
  <si>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</si>
  <si>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</si>
  <si>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</si>
  <si>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</si>
  <si>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</si>
  <si>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</si>
  <si>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</si>
  <si>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</si>
  <si>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</si>
  <si>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</si>
  <si>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</si>
  <si>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</si>
  <si>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</si>
  <si>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</si>
  <si>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</si>
  <si>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</si>
  <si>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</si>
  <si>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</si>
  <si>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</si>
  <si>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</si>
  <si>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</si>
  <si>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</si>
  <si>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</si>
  <si>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</si>
  <si>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</si>
  <si>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</si>
  <si>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</si>
  <si>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</si>
  <si>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</si>
  <si>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</si>
  <si>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</si>
  <si>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</si>
  <si>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</si>
  <si>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</si>
  <si>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</si>
  <si>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</si>
  <si>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</si>
  <si>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</si>
  <si>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</si>
  <si>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</si>
  <si>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</si>
  <si>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</si>
  <si>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</si>
  <si>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</si>
  <si>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</si>
  <si>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</si>
  <si>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</si>
  <si>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</si>
  <si>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</si>
  <si>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</si>
  <si>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</si>
  <si>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</si>
  <si>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</si>
  <si>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</si>
  <si>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</si>
  <si>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</si>
  <si>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</si>
  <si>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</si>
  <si>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</si>
  <si>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</si>
  <si>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</si>
  <si>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</si>
  <si>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</si>
  <si>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</si>
  <si>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</si>
  <si>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</si>
  <si>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</si>
  <si>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</si>
  <si>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</si>
  <si>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</si>
  <si>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</si>
  <si>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</si>
  <si>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</si>
  <si>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</si>
  <si>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</si>
  <si>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</si>
  <si>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</si>
  <si>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</si>
  <si>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</si>
  <si>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</si>
  <si>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</si>
  <si>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</si>
  <si>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</si>
  <si>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</si>
  <si>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</si>
  <si>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</si>
  <si>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</si>
  <si>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</si>
  <si>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</si>
  <si>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</si>
  <si>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</si>
  <si>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</si>
  <si>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</si>
  <si>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</si>
  <si>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</si>
  <si>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</si>
  <si>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</si>
  <si>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</si>
  <si>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</si>
  <si>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</si>
  <si>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</si>
  <si>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</si>
  <si>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</si>
  <si>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</si>
  <si>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</si>
  <si>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</si>
  <si>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</si>
  <si>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</si>
  <si>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</si>
  <si>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</si>
  <si>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</si>
  <si>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</si>
  <si>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</si>
  <si>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</si>
  <si>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</si>
  <si>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</si>
  <si>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</si>
  <si>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</si>
  <si>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</si>
  <si>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</si>
  <si>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</si>
  <si>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</si>
  <si>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</si>
  <si>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</si>
  <si>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</si>
  <si>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</si>
  <si>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</si>
  <si>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</si>
  <si>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</si>
  <si>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</si>
  <si>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</si>
  <si>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</si>
  <si>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</si>
  <si>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</si>
  <si>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</si>
  <si>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</si>
  <si>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</si>
  <si>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</si>
  <si>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</si>
  <si>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</si>
  <si>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</si>
  <si>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</si>
  <si>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</si>
  <si>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</si>
  <si>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</si>
  <si>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</si>
  <si>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</si>
  <si>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</si>
  <si>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</si>
  <si>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</si>
  <si>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</si>
  <si>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</si>
  <si>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</si>
  <si>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</si>
  <si>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</si>
  <si>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</si>
  <si>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</si>
  <si>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</si>
  <si>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</si>
  <si>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</si>
  <si>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</si>
  <si>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</si>
  <si>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</si>
  <si>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</si>
  <si>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</si>
  <si>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</si>
  <si>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</si>
  <si>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</si>
  <si>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</si>
  <si>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</si>
  <si>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</si>
  <si>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</si>
  <si>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</si>
  <si>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</si>
  <si>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</si>
  <si>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</si>
  <si>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</si>
  <si>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</si>
  <si>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</si>
  <si>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</si>
  <si>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</si>
  <si>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</si>
  <si>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</si>
  <si>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</si>
  <si>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</si>
  <si>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</si>
  <si>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</si>
  <si>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</si>
  <si>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</si>
  <si>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</si>
  <si>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</si>
  <si>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</si>
  <si>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</si>
  <si>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</si>
  <si>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</si>
  <si>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</si>
  <si>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</si>
  <si>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</si>
  <si>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</si>
  <si>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</si>
  <si>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</si>
  <si>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</si>
  <si>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</si>
  <si>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</si>
  <si>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</si>
  <si>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</si>
  <si>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</si>
  <si>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</si>
  <si>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</si>
  <si>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</si>
  <si>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</si>
  <si>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</si>
  <si>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</si>
  <si>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</si>
  <si>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</si>
  <si>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</si>
  <si>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</si>
  <si>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</si>
  <si>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</si>
  <si>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</si>
  <si>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</si>
  <si>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</si>
  <si>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</si>
  <si>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</si>
  <si>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</si>
  <si>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</si>
  <si>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</si>
  <si>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</si>
  <si>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</si>
  <si>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</si>
  <si>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</si>
  <si>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</si>
  <si>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</si>
  <si>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</si>
  <si>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</si>
  <si>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</si>
  <si>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</si>
  <si>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</si>
  <si>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</si>
  <si>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</si>
  <si>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</si>
  <si>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</si>
  <si>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</si>
  <si>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</si>
  <si>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</si>
  <si>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</si>
  <si>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</si>
  <si>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</si>
  <si>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</si>
  <si>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</si>
  <si>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</si>
  <si>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</si>
  <si>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</si>
  <si>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</si>
  <si>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</si>
  <si>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</si>
  <si>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</si>
  <si>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</si>
  <si>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</si>
  <si>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</si>
  <si>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</si>
  <si>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</si>
  <si>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</si>
  <si>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</si>
  <si>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</si>
  <si>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</si>
  <si>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</si>
  <si>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</si>
  <si>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</si>
  <si>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</si>
  <si>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</si>
  <si>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</si>
  <si>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</si>
  <si>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</si>
  <si>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</si>
  <si>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</si>
  <si>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</si>
  <si>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</si>
  <si>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</si>
  <si>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</si>
  <si>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</si>
  <si>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</si>
  <si>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</si>
  <si>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</si>
  <si>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</si>
  <si>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</si>
  <si>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</si>
  <si>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</si>
  <si>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</si>
  <si>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</si>
  <si>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</si>
  <si>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</si>
  <si>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</si>
  <si>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</si>
  <si>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</si>
  <si>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</si>
  <si>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</si>
  <si>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</si>
  <si>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</si>
  <si>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</si>
  <si>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</si>
  <si>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</si>
  <si>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</si>
  <si>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</si>
  <si>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</si>
  <si>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</si>
  <si>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</si>
  <si>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</si>
  <si>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</si>
  <si>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</si>
  <si>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</si>
  <si>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</si>
  <si>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</si>
  <si>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</si>
  <si>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</si>
  <si>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</si>
  <si>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</si>
  <si>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</si>
  <si>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</si>
  <si>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</si>
  <si>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</si>
  <si>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</si>
  <si>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</si>
  <si>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</si>
  <si>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</si>
  <si>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</si>
  <si>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</si>
  <si>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</si>
  <si>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</si>
  <si>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</si>
  <si>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</si>
  <si>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</si>
  <si>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</si>
  <si>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</si>
  <si>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</si>
  <si>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</si>
  <si>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</si>
  <si>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</si>
  <si>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</si>
  <si>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</si>
  <si>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</si>
  <si>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</si>
  <si>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</si>
  <si>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</si>
  <si>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</si>
  <si>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</si>
  <si>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</si>
  <si>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</si>
  <si>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</si>
  <si>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</si>
  <si>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</si>
  <si>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</si>
  <si>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</si>
  <si>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</si>
  <si>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</si>
  <si>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</si>
  <si>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</si>
  <si>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</si>
  <si>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</si>
  <si>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</si>
  <si>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</si>
  <si>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</si>
  <si>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</si>
  <si>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</si>
  <si>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</si>
  <si>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</si>
  <si>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</si>
  <si>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</si>
  <si>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</si>
  <si>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</si>
  <si>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</si>
  <si>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</si>
  <si>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</si>
  <si>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</si>
  <si>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</si>
  <si>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</si>
  <si>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</si>
  <si>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</si>
  <si>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</si>
  <si>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</si>
  <si>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</si>
  <si>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</si>
  <si>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</si>
  <si>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</si>
  <si>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</si>
  <si>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</si>
  <si>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</si>
  <si>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</si>
  <si>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</si>
  <si>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</si>
  <si>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</si>
  <si>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</si>
  <si>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</si>
  <si>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</si>
  <si>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</si>
  <si>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</si>
  <si>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</si>
  <si>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</si>
  <si>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</si>
  <si>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</si>
  <si>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</si>
  <si>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</si>
  <si>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</si>
  <si>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</si>
  <si>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</si>
  <si>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</si>
  <si>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</si>
  <si>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</si>
  <si>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</si>
  <si>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</si>
  <si>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</si>
  <si>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</si>
  <si>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</si>
  <si>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</si>
  <si>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</si>
  <si>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</si>
  <si>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</si>
  <si>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</si>
  <si>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</si>
  <si>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</si>
  <si>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</si>
  <si>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</si>
  <si>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</si>
  <si>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</si>
  <si>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</si>
  <si>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</si>
  <si>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</si>
  <si>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</si>
  <si>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</si>
  <si>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</si>
  <si>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</si>
  <si>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</si>
  <si>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</si>
  <si>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</si>
  <si>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</si>
  <si>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</si>
  <si>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</si>
  <si>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</si>
  <si>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</si>
  <si>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</si>
  <si>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</si>
  <si>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</si>
  <si>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</si>
  <si>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</si>
  <si>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</si>
  <si>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</si>
  <si>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</si>
  <si>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</si>
  <si>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</si>
  <si>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</si>
  <si>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</si>
  <si>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</si>
  <si>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</si>
  <si>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</si>
  <si>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</si>
  <si>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</si>
  <si>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</si>
  <si>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</si>
  <si>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</si>
  <si>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</si>
  <si>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</si>
  <si>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</si>
  <si>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</si>
  <si>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</si>
  <si>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</si>
  <si>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</si>
  <si>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</si>
  <si>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</si>
  <si>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</si>
  <si>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</si>
  <si>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</si>
  <si>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</si>
  <si>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</si>
  <si>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</si>
  <si>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</si>
  <si>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</si>
  <si>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</si>
  <si>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</si>
  <si>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</si>
  <si>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</si>
  <si>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</si>
  <si>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</si>
  <si>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</si>
  <si>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</si>
  <si>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</si>
  <si>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</si>
  <si>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</si>
  <si>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</si>
  <si>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</si>
  <si>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</si>
  <si>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</si>
  <si>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</si>
  <si>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</si>
  <si>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</si>
  <si>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</si>
  <si>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</si>
  <si>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</si>
  <si>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</si>
  <si>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</si>
  <si>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</si>
  <si>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</si>
  <si>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</si>
  <si>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</si>
  <si>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</si>
  <si>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</si>
  <si>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</si>
  <si>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</si>
  <si>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</si>
  <si>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</si>
  <si>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</si>
  <si>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</si>
  <si>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</si>
  <si>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</si>
  <si>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</si>
  <si>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</si>
  <si>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</si>
  <si>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</si>
  <si>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</si>
  <si>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</si>
  <si>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</si>
  <si>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</si>
  <si>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</si>
  <si>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</si>
  <si>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</si>
  <si>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</si>
  <si>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</si>
  <si>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</si>
  <si>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</si>
  <si>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</si>
  <si>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</si>
  <si>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</si>
  <si>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</si>
  <si>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</si>
  <si>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</si>
  <si>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</si>
  <si>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</si>
  <si>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</si>
  <si>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</si>
  <si>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</si>
  <si>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</si>
  <si>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</si>
  <si>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</si>
  <si>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</si>
  <si>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</si>
  <si>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</si>
  <si>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</si>
  <si>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</si>
  <si>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</si>
  <si>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</si>
  <si>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</si>
  <si>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</si>
  <si>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</si>
  <si>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</si>
  <si>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</si>
  <si>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</si>
  <si>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</si>
  <si>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</si>
  <si>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</si>
  <si>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</si>
  <si>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</si>
  <si>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</si>
  <si>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</si>
  <si>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</si>
  <si>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</si>
  <si>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</si>
  <si>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</si>
  <si>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</si>
  <si>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</si>
  <si>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</si>
  <si>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</si>
  <si>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</si>
  <si>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</si>
  <si>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</si>
  <si>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</si>
  <si>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</si>
  <si>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</si>
  <si>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</si>
  <si>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</si>
  <si>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</si>
  <si>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</si>
  <si>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</si>
  <si>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</si>
  <si>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</si>
  <si>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</si>
  <si>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</si>
  <si>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</si>
  <si>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</si>
  <si>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</si>
  <si>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</si>
  <si>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</si>
  <si>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</si>
  <si>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</si>
  <si>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</si>
  <si>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</si>
  <si>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</si>
  <si>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</si>
  <si>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</si>
  <si>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</si>
  <si>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</si>
  <si>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</si>
  <si>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</si>
  <si>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</si>
  <si>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</si>
  <si>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</si>
  <si>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</si>
  <si>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</si>
  <si>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</si>
  <si>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</si>
  <si>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</si>
  <si>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</si>
  <si>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</si>
  <si>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</si>
  <si>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</si>
  <si>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</si>
  <si>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</si>
  <si>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</si>
  <si>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</si>
  <si>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</si>
  <si>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</si>
  <si>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</si>
  <si>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</si>
  <si>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</si>
  <si>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</si>
  <si>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</si>
  <si>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</si>
  <si>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</si>
  <si>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</si>
  <si>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</si>
  <si>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</si>
  <si>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</si>
  <si>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</si>
  <si>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</si>
  <si>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</si>
  <si>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</si>
  <si>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</si>
  <si>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</si>
  <si>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</si>
  <si>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</si>
  <si>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</si>
  <si>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</si>
  <si>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</si>
  <si>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</si>
  <si>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</si>
  <si>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</si>
  <si>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</si>
  <si>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</si>
  <si>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</si>
  <si>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</si>
  <si>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</si>
  <si>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</si>
  <si>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</si>
  <si>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</si>
  <si>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</si>
  <si>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</si>
  <si>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</si>
  <si>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</si>
  <si>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</si>
  <si>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</si>
  <si>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</si>
  <si>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</si>
  <si>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</si>
  <si>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</si>
  <si>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</si>
  <si>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</si>
  <si>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</si>
  <si>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</si>
  <si>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</si>
  <si>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</si>
  <si>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</si>
  <si>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</si>
  <si>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</si>
  <si>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</si>
  <si>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</si>
  <si>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</si>
  <si>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</si>
  <si>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</si>
  <si>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</si>
  <si>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</si>
  <si>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</si>
  <si>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</si>
  <si>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</si>
  <si>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</si>
  <si>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</si>
  <si>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</si>
  <si>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</si>
  <si>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</si>
  <si>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</si>
  <si>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</si>
  <si>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</si>
  <si>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</si>
  <si>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</si>
  <si>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</si>
  <si>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</si>
  <si>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</si>
  <si>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</si>
  <si>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</si>
  <si>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</si>
  <si>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</si>
  <si>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</si>
  <si>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</si>
  <si>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</si>
  <si>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</si>
  <si>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</si>
  <si>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</si>
  <si>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</si>
  <si>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</si>
  <si>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</si>
  <si>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</si>
  <si>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</si>
  <si>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</si>
  <si>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</si>
  <si>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</si>
  <si>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</si>
  <si>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</si>
  <si>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</si>
  <si>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</si>
  <si>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</si>
  <si>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</si>
  <si>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</si>
  <si>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</si>
  <si>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</si>
  <si>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</si>
  <si>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</si>
  <si>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</si>
  <si>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</si>
  <si>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</si>
  <si>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</si>
  <si>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</si>
  <si>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</si>
  <si>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</si>
  <si>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</si>
  <si>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</si>
  <si>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</si>
  <si>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</si>
  <si>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</si>
  <si>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</si>
  <si>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</si>
  <si>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</si>
  <si>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</si>
  <si>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</si>
  <si>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</si>
  <si>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</si>
  <si>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</si>
  <si>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</si>
  <si>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</si>
  <si>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</si>
  <si>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</si>
  <si>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</si>
  <si>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</si>
  <si>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</si>
  <si>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</si>
  <si>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</si>
  <si>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</si>
  <si>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</si>
  <si>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</si>
  <si>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</si>
  <si>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</si>
  <si>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</si>
  <si>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</si>
  <si>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</si>
  <si>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</si>
  <si>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</si>
  <si>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</si>
  <si>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</si>
  <si>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</si>
  <si>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</si>
  <si>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</si>
  <si>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</si>
  <si>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</si>
  <si>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</si>
  <si>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</si>
  <si>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</si>
  <si>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</si>
  <si>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</si>
  <si>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</si>
  <si>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</si>
  <si>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</si>
  <si>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</si>
  <si>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</si>
  <si>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</si>
  <si>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</si>
  <si>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</si>
  <si>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</si>
  <si>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</si>
  <si>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</si>
  <si>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</si>
  <si>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</si>
  <si>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</si>
  <si>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</si>
  <si>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</si>
  <si>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</si>
  <si>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</si>
  <si>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</si>
  <si>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</si>
  <si>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</si>
  <si>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</si>
  <si>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</si>
  <si>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</si>
  <si>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</si>
  <si>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</si>
  <si>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</si>
  <si>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</si>
  <si>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</si>
  <si>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</si>
  <si>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</si>
  <si>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</si>
  <si>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</si>
  <si>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</si>
  <si>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</si>
  <si>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</si>
  <si>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</si>
  <si>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</si>
  <si>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</si>
  <si>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</si>
  <si>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</si>
  <si>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</si>
  <si>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</si>
  <si>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</si>
  <si>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</si>
  <si>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</si>
  <si>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</si>
  <si>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</si>
  <si>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</si>
  <si>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</si>
  <si>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</si>
  <si>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</si>
  <si>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</si>
  <si>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</si>
  <si>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</si>
  <si>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</si>
  <si>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</si>
  <si>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</si>
  <si>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</si>
  <si>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</si>
  <si>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</si>
  <si>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</si>
  <si>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</si>
  <si>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</si>
  <si>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</si>
  <si>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</si>
  <si>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</si>
  <si>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</si>
  <si>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</si>
  <si>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</si>
  <si>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</si>
  <si>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</si>
  <si>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</si>
  <si>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</si>
  <si>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</si>
  <si>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</si>
  <si>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</si>
  <si>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</si>
  <si>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</si>
  <si>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</si>
  <si>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</si>
  <si>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</si>
  <si>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</si>
  <si>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</si>
  <si>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</si>
  <si>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</si>
  <si>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</si>
  <si>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</si>
  <si>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</si>
  <si>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</si>
  <si>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</si>
  <si>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</si>
  <si>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</si>
  <si>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</si>
  <si>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</si>
  <si>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</si>
  <si>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</si>
  <si>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</si>
  <si>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</si>
  <si>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</si>
  <si>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</si>
  <si>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</si>
  <si>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</si>
  <si>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</si>
  <si>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</si>
  <si>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</si>
  <si>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</si>
  <si>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</si>
  <si>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</si>
  <si>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</si>
  <si>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</si>
  <si>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</si>
  <si>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</si>
  <si>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</si>
  <si>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</si>
  <si>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</si>
  <si>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</si>
  <si>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</si>
  <si>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</si>
  <si>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</si>
  <si>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</si>
  <si>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</si>
  <si>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</si>
  <si>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</si>
  <si>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</si>
  <si>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</si>
  <si>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</si>
  <si>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</si>
  <si>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</si>
  <si>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</si>
  <si>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</si>
  <si>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</si>
  <si>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</si>
  <si>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</si>
  <si>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</si>
  <si>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</si>
  <si>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</si>
  <si>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</si>
  <si>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</si>
  <si>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</si>
  <si>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</si>
  <si>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</si>
  <si>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</si>
  <si>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</si>
  <si>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</si>
  <si>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</si>
  <si>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</si>
  <si>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</si>
  <si>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</si>
  <si>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</si>
  <si>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</si>
  <si>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</si>
  <si>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</si>
  <si>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</si>
  <si>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</si>
  <si>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</si>
  <si>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</si>
  <si>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</si>
  <si>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</si>
  <si>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</si>
  <si>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</si>
  <si>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</si>
  <si>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</si>
  <si>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</si>
  <si>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</si>
  <si>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</si>
  <si>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</si>
  <si>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</si>
  <si>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</si>
  <si>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</si>
  <si>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</si>
  <si>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</si>
  <si>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</si>
  <si>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</si>
  <si>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</si>
  <si>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</si>
  <si>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</si>
  <si>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</si>
  <si>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</si>
  <si>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</si>
  <si>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</si>
  <si>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</si>
  <si>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</si>
  <si>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</si>
  <si>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</si>
  <si>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</si>
  <si>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</si>
  <si>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</si>
  <si>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</si>
  <si>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</si>
  <si>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</si>
  <si>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</si>
  <si>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</si>
  <si>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</si>
  <si>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</si>
  <si>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</si>
  <si>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</si>
  <si>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</si>
  <si>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</si>
  <si>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</si>
  <si>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</si>
  <si>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</si>
  <si>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</si>
  <si>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</si>
  <si>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</si>
  <si>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</si>
  <si>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</si>
  <si>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</si>
  <si>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</si>
  <si>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</si>
  <si>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</si>
  <si>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</si>
  <si>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</si>
  <si>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</si>
  <si>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</si>
  <si>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</si>
  <si>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</si>
  <si>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</si>
  <si>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</si>
  <si>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</si>
  <si>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</si>
  <si>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</si>
  <si>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</si>
  <si>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</si>
  <si>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</si>
  <si>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</si>
  <si>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</si>
  <si>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</si>
  <si>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</si>
  <si>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</si>
  <si>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</si>
  <si>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</si>
  <si>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</si>
  <si>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</si>
  <si>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</si>
  <si>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</si>
  <si>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</si>
  <si>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</si>
  <si>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</si>
  <si>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</si>
  <si>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</si>
  <si>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</si>
  <si>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</si>
  <si>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</si>
  <si>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</si>
  <si>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</si>
  <si>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</si>
  <si>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</si>
  <si>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</si>
  <si>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</si>
  <si>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</si>
  <si>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</si>
  <si>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</si>
  <si>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</si>
  <si>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</si>
  <si>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</si>
  <si>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</si>
  <si>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</si>
  <si>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</si>
  <si>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</si>
  <si>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</si>
  <si>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</si>
  <si>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</si>
  <si>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</si>
  <si>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</si>
  <si>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</si>
  <si>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</si>
  <si>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</si>
  <si>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</si>
  <si>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</si>
  <si>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</si>
  <si>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</si>
  <si>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</si>
  <si>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</si>
  <si>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</si>
  <si>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</si>
  <si>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</si>
  <si>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</si>
  <si>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</si>
  <si>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</si>
  <si>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</si>
  <si>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</si>
  <si>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</si>
  <si>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</si>
  <si>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</si>
  <si>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</si>
  <si>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</si>
  <si>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</si>
  <si>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</si>
  <si>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</si>
  <si>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</si>
  <si>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</si>
  <si>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</si>
  <si>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</si>
  <si>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</si>
  <si>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</si>
  <si>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</si>
  <si>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</si>
  <si>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</si>
  <si>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</si>
  <si>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</si>
  <si>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</si>
  <si>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</si>
  <si>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</si>
  <si>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</si>
  <si>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</si>
  <si>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</si>
  <si>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</si>
  <si>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</si>
  <si>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</si>
  <si>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</si>
  <si>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</si>
  <si>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</si>
  <si>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</si>
  <si>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</si>
  <si>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</si>
  <si>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</si>
  <si>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</si>
  <si>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</si>
  <si>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</si>
  <si>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</si>
  <si>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</si>
  <si>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</si>
  <si>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</si>
  <si>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</si>
  <si>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</si>
  <si>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</si>
  <si>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</si>
  <si>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</si>
  <si>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</si>
  <si>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</si>
  <si>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</si>
  <si>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</si>
  <si>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</si>
  <si>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</si>
  <si>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</si>
  <si>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</si>
  <si>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</si>
  <si>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</si>
  <si>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</si>
  <si>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</si>
  <si>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</si>
  <si>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</si>
  <si>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</si>
  <si>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</si>
  <si>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</si>
  <si>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</si>
  <si>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</si>
  <si>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</si>
  <si>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</si>
  <si>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</si>
  <si>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</si>
  <si>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</si>
  <si>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</si>
  <si>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</si>
  <si>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</si>
  <si>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</si>
  <si>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</si>
  <si>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</si>
  <si>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</si>
  <si>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</si>
  <si>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</si>
  <si>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</si>
  <si>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</si>
  <si>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</si>
  <si>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</si>
  <si>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</si>
  <si>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</si>
  <si>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</si>
  <si>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</si>
  <si>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</si>
  <si>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</si>
  <si>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</si>
  <si>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</si>
  <si>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</si>
  <si>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</si>
  <si>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</si>
  <si>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</si>
  <si>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</si>
  <si>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</si>
  <si>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</si>
  <si>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</si>
  <si>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</si>
  <si>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</si>
  <si>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</si>
  <si>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</si>
  <si>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</si>
  <si>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</si>
  <si>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</si>
  <si>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</si>
  <si>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</si>
  <si>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</si>
  <si>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</si>
  <si>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</si>
  <si>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</si>
  <si>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</si>
  <si>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</si>
  <si>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</si>
  <si>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</si>
  <si>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</si>
  <si>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</si>
  <si>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</si>
  <si>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</si>
  <si>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</si>
  <si>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</si>
  <si>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</si>
  <si>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</si>
  <si>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</si>
  <si>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</si>
  <si>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</si>
  <si>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</si>
  <si>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</si>
  <si>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</si>
  <si>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</si>
  <si>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</si>
  <si>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</si>
  <si>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</si>
  <si>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</si>
  <si>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</si>
  <si>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</si>
  <si>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</si>
  <si>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</si>
  <si>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</si>
  <si>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</si>
  <si>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</si>
  <si>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</si>
  <si>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</si>
  <si>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</si>
  <si>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</si>
  <si>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</si>
  <si>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</si>
  <si>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</si>
  <si>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</si>
  <si>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</si>
  <si>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</si>
  <si>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</si>
  <si>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</si>
  <si>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</si>
  <si>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</si>
  <si>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</si>
  <si>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</si>
  <si>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</si>
  <si>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</si>
  <si>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</si>
  <si>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</si>
  <si>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</si>
  <si>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</si>
  <si>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</si>
  <si>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</si>
  <si>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</si>
  <si>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</si>
  <si>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</si>
  <si>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</si>
  <si>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</si>
  <si>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</si>
  <si>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</si>
  <si>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</si>
  <si>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</si>
  <si>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</si>
  <si>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</si>
  <si>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</si>
  <si>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</si>
  <si>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</si>
  <si>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</si>
  <si>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</si>
  <si>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</si>
  <si>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</si>
  <si>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</si>
  <si>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</si>
  <si>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</si>
  <si>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</si>
  <si>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</si>
  <si>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</si>
  <si>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</si>
  <si>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</si>
  <si>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</si>
  <si>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</si>
  <si>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</si>
  <si>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</si>
  <si>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</si>
  <si>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</si>
  <si>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</si>
  <si>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</si>
  <si>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</si>
  <si>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</si>
  <si>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</si>
  <si>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</si>
  <si>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</si>
  <si>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</si>
  <si>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</si>
  <si>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</si>
  <si>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</si>
  <si>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</si>
  <si>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</si>
  <si>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</si>
  <si>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</si>
  <si>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</si>
  <si>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</si>
  <si>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</si>
  <si>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</si>
  <si>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</si>
  <si>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</si>
  <si>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</si>
  <si>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</si>
  <si>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</si>
  <si>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</si>
  <si>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</si>
  <si>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</si>
  <si>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</si>
  <si>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</si>
  <si>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</si>
  <si>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</si>
  <si>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</si>
  <si>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</si>
  <si>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</si>
  <si>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</si>
  <si>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</si>
  <si>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</si>
  <si>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</si>
  <si>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</si>
  <si>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</si>
  <si>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</si>
  <si>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</si>
  <si>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</si>
  <si>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</si>
  <si>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</si>
  <si>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</si>
  <si>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</si>
  <si>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</si>
  <si>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</si>
  <si>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</si>
  <si>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</si>
  <si>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</si>
  <si>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</si>
  <si>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</si>
  <si>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</si>
  <si>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</si>
  <si>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</si>
  <si>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</si>
  <si>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</si>
  <si>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</si>
  <si>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</si>
  <si>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</si>
  <si>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</si>
  <si>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</si>
  <si>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</si>
  <si>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</si>
  <si>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</si>
  <si>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</si>
  <si>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</si>
  <si>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</si>
  <si>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</si>
  <si>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</si>
  <si>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</si>
  <si>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</si>
  <si>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</si>
  <si>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</si>
  <si>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</si>
  <si>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</si>
  <si>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</si>
  <si>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</si>
  <si>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</si>
  <si>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</si>
  <si>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</si>
  <si>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</si>
  <si>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</si>
  <si>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</si>
  <si>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</si>
  <si>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</si>
  <si>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</si>
  <si>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</si>
  <si>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</si>
  <si>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</si>
  <si>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</si>
  <si>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</si>
  <si>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</si>
  <si>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</si>
  <si>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</si>
  <si>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</si>
  <si>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</si>
  <si>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</si>
  <si>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</si>
  <si>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</si>
  <si>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</si>
  <si>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</si>
  <si>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</si>
  <si>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</si>
  <si>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</si>
  <si>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</si>
  <si>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</si>
  <si>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</si>
  <si>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</si>
  <si>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</si>
  <si>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</si>
  <si>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</si>
  <si>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</si>
  <si>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</si>
  <si>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</si>
  <si>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</si>
  <si>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</si>
  <si>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</si>
  <si>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</si>
  <si>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</si>
  <si>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</si>
  <si>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</si>
  <si>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</si>
  <si>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</si>
  <si>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</si>
  <si>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</si>
  <si>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</si>
  <si>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</si>
  <si>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</si>
  <si>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</si>
  <si>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</si>
  <si>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</si>
  <si>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</si>
  <si>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</si>
  <si>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</si>
  <si>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</si>
  <si>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</si>
  <si>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</si>
  <si>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</si>
  <si>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</si>
  <si>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</si>
  <si>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</si>
  <si>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</si>
  <si>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</si>
  <si>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</si>
  <si>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</si>
  <si>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</si>
  <si>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</si>
  <si>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</si>
  <si>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</si>
  <si>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</si>
  <si>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</si>
  <si>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</si>
  <si>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</si>
  <si>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</si>
  <si>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</si>
  <si>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</si>
  <si>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</si>
  <si>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</si>
  <si>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</si>
  <si>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</si>
  <si>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</si>
  <si>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</si>
  <si>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</si>
  <si>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</si>
  <si>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</si>
  <si>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</si>
  <si>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</si>
  <si>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</si>
  <si>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</si>
  <si>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</si>
  <si>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</si>
  <si>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</si>
  <si>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</si>
  <si>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</si>
  <si>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</si>
  <si>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</si>
  <si>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</si>
  <si>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</si>
  <si>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</si>
  <si>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</si>
  <si>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</si>
  <si>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</si>
  <si>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</si>
  <si>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</si>
  <si>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</si>
  <si>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</si>
  <si>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</si>
  <si>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</si>
  <si>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</si>
  <si>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</si>
  <si>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</si>
  <si>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</si>
  <si>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</si>
  <si>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</si>
  <si>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</si>
  <si>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</si>
  <si>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</si>
  <si>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</si>
  <si>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</si>
  <si>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</si>
  <si>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</si>
  <si>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</si>
  <si>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</si>
  <si>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</si>
  <si>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</si>
  <si>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</si>
  <si>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</si>
  <si>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</si>
  <si>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</si>
  <si>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</si>
  <si>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</si>
  <si>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</si>
  <si>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</si>
  <si>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</si>
  <si>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</si>
  <si>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</si>
  <si>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</si>
  <si>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</si>
  <si>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</si>
  <si>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</si>
  <si>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</si>
  <si>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</si>
  <si>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</si>
  <si>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</si>
  <si>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</si>
  <si>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</si>
  <si>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</si>
  <si>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</si>
  <si>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</si>
  <si>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</si>
  <si>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</si>
  <si>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</si>
  <si>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</si>
  <si>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</si>
  <si>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</si>
  <si>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</si>
  <si>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</si>
  <si>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</si>
  <si>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</si>
  <si>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</si>
  <si>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</si>
  <si>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</si>
  <si>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</si>
  <si>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</si>
  <si>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</si>
  <si>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</si>
  <si>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</si>
  <si>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</si>
  <si>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</si>
  <si>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</si>
  <si>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</si>
  <si>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</si>
  <si>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</si>
  <si>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</si>
  <si>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</si>
  <si>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</si>
  <si>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</si>
  <si>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</si>
  <si>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</si>
  <si>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</si>
  <si>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</si>
  <si>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</si>
  <si>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</si>
  <si>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</si>
  <si>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</si>
  <si>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</si>
  <si>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</si>
  <si>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</si>
  <si>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</si>
  <si>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</si>
  <si>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</si>
  <si>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</si>
  <si>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</si>
  <si>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</si>
  <si>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</si>
  <si>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</si>
  <si>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</si>
  <si>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</si>
  <si>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</si>
  <si>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</si>
  <si>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</si>
  <si>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</si>
  <si>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</si>
  <si>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</si>
  <si>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</si>
  <si>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</si>
  <si>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</si>
  <si>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</si>
  <si>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</si>
  <si>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</si>
  <si>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</si>
  <si>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</si>
  <si>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</si>
  <si>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</si>
  <si>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</si>
  <si>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</si>
  <si>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</si>
  <si>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</si>
  <si>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</si>
  <si>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</si>
  <si>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</si>
  <si>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</si>
  <si>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</si>
  <si>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</si>
  <si>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</si>
  <si>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</si>
  <si>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</si>
  <si>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</si>
  <si>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</si>
  <si>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</si>
  <si>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</si>
  <si>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</si>
  <si>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</si>
  <si>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</si>
  <si>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</si>
  <si>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</si>
  <si>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</si>
  <si>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</si>
  <si>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</si>
  <si>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</si>
  <si>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</si>
  <si>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</si>
  <si>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</si>
  <si>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</si>
  <si>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</si>
  <si>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</si>
  <si>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</si>
  <si>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</si>
  <si>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</si>
  <si>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</si>
  <si>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</si>
  <si>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</si>
  <si>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</si>
  <si>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</si>
  <si>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</si>
  <si>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</si>
  <si>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</si>
  <si>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</si>
  <si>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</si>
  <si>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</si>
  <si>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</si>
  <si>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</si>
  <si>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</si>
  <si>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</si>
  <si>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</si>
  <si>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</si>
  <si>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</si>
  <si>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</si>
  <si>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</si>
  <si>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</si>
  <si>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</si>
  <si>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</si>
  <si>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</si>
  <si>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</si>
  <si>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</si>
  <si>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</si>
  <si>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</si>
  <si>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</si>
  <si>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</si>
  <si>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</si>
  <si>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</si>
  <si>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</si>
  <si>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</si>
  <si>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</si>
  <si>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</si>
  <si>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</si>
  <si>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</si>
  <si>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</si>
  <si>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</si>
  <si>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</si>
  <si>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</si>
  <si>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</si>
  <si>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</si>
  <si>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</si>
  <si>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</si>
  <si>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</si>
  <si>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</si>
  <si>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</si>
  <si>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</si>
  <si>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</si>
  <si>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</si>
  <si>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</si>
  <si>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</si>
  <si>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</si>
  <si>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</si>
  <si>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</si>
  <si>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</si>
  <si>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</si>
  <si>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</si>
  <si>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</si>
  <si>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</si>
  <si>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</si>
  <si>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</si>
  <si>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</si>
  <si>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</si>
  <si>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</si>
  <si>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</si>
  <si>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</si>
  <si>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</si>
  <si>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</si>
  <si>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</si>
  <si>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</si>
  <si>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</si>
  <si>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</si>
  <si>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</si>
  <si>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</si>
  <si>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</si>
  <si>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</si>
  <si>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</si>
  <si>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</si>
  <si>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</si>
  <si>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</si>
  <si>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</si>
  <si>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</si>
  <si>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</si>
  <si>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</si>
  <si>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</si>
  <si>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</si>
  <si>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</si>
  <si>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</si>
  <si>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</si>
  <si>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</si>
  <si>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</si>
  <si>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</si>
  <si>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</si>
  <si>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</si>
  <si>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</si>
  <si>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</si>
  <si>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</si>
  <si>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</si>
  <si>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</si>
  <si>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</si>
  <si>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</si>
  <si>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</si>
  <si>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</si>
  <si>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</si>
  <si>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</si>
  <si>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</si>
  <si>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</si>
  <si>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</si>
  <si>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</si>
  <si>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</si>
  <si>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</si>
  <si>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</si>
  <si>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</si>
  <si>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</si>
  <si>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</si>
  <si>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</si>
  <si>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</si>
  <si>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</si>
  <si>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</si>
  <si>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</si>
  <si>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</si>
  <si>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</si>
  <si>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</si>
  <si>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</si>
  <si>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</si>
  <si>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</si>
  <si>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</si>
  <si>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</si>
  <si>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</si>
  <si>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</si>
  <si>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</si>
  <si>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</si>
  <si>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</si>
  <si>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</si>
  <si>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</si>
  <si>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</si>
  <si>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</si>
  <si>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</si>
  <si>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</si>
  <si>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</si>
  <si>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</si>
  <si>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</si>
  <si>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</si>
  <si>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</si>
  <si>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</si>
  <si>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</si>
  <si>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</si>
  <si>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</si>
  <si>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</si>
  <si>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</si>
  <si>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</si>
  <si>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</si>
  <si>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</si>
  <si>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</si>
  <si>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</si>
  <si>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</si>
  <si>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</si>
  <si>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</si>
  <si>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</si>
  <si>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</si>
  <si>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</si>
  <si>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</si>
  <si>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</si>
  <si>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</si>
  <si>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</si>
  <si>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</si>
  <si>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</si>
  <si>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</si>
  <si>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</si>
  <si>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</si>
  <si>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</si>
  <si>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</si>
  <si>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</si>
  <si>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</si>
  <si>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</si>
  <si>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</si>
  <si>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</si>
  <si>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</si>
  <si>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</si>
  <si>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</si>
  <si>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</si>
  <si>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</si>
  <si>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</si>
  <si>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</si>
  <si>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</si>
  <si>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</si>
  <si>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</si>
  <si>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</si>
  <si>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</si>
  <si>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</si>
  <si>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</si>
  <si>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</si>
  <si>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</si>
  <si>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</si>
  <si>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</si>
  <si>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</si>
  <si>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</si>
  <si>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</si>
  <si>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</si>
  <si>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</si>
  <si>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</si>
  <si>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</si>
  <si>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</si>
  <si>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</si>
  <si>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</si>
  <si>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</si>
  <si>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</si>
  <si>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</si>
  <si>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</si>
  <si>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</si>
  <si>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</si>
  <si>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</si>
  <si>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</si>
  <si>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</si>
  <si>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</si>
  <si>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</si>
  <si>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</si>
  <si>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</si>
  <si>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</si>
  <si>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</si>
  <si>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</si>
  <si>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</si>
  <si>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</si>
  <si>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</si>
  <si>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</si>
  <si>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</si>
  <si>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</si>
  <si>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</si>
  <si>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</si>
  <si>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</si>
  <si>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</si>
  <si>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</si>
  <si>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</si>
  <si>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</si>
  <si>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</si>
  <si>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</si>
  <si>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</si>
  <si>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</si>
  <si>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</si>
  <si>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</si>
  <si>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</si>
  <si>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</si>
  <si>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</si>
  <si>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</si>
  <si>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</si>
  <si>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</si>
  <si>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</si>
  <si>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</si>
  <si>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</si>
  <si>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</si>
  <si>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</si>
  <si>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</si>
  <si>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</si>
  <si>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</si>
  <si>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</si>
  <si>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</si>
  <si>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</si>
  <si>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</si>
  <si>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</si>
  <si>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</si>
  <si>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</si>
  <si>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</si>
  <si>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</si>
  <si>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</si>
  <si>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</si>
  <si>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</si>
  <si>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</si>
  <si>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</si>
  <si>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</si>
  <si>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</si>
  <si>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</si>
  <si>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</si>
  <si>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</si>
  <si>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</si>
  <si>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</si>
  <si>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</si>
  <si>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</si>
  <si>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</si>
  <si>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</si>
  <si>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</si>
  <si>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</si>
  <si>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</si>
  <si>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</si>
  <si>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</si>
  <si>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</si>
  <si>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</si>
  <si>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</si>
  <si>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</si>
  <si>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</si>
  <si>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</si>
  <si>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</si>
  <si>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</si>
  <si>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</si>
  <si>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</si>
  <si>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</si>
  <si>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</si>
  <si>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</si>
  <si>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</si>
  <si>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</si>
  <si>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</si>
  <si>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</si>
  <si>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</si>
  <si>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</si>
  <si>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</si>
  <si>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</si>
  <si>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</si>
  <si>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</si>
  <si>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</si>
  <si>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</si>
  <si>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</si>
  <si>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</si>
  <si>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</si>
  <si>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</si>
  <si>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</si>
  <si>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</si>
  <si>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</si>
  <si>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</si>
  <si>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</si>
  <si>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</si>
  <si>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</si>
  <si>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</si>
  <si>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</si>
  <si>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</si>
  <si>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</si>
  <si>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</si>
  <si>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</si>
  <si>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</si>
  <si>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</si>
  <si>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</si>
  <si>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</si>
  <si>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</si>
  <si>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</si>
  <si>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</si>
  <si>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</si>
  <si>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</si>
  <si>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</si>
  <si>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</si>
  <si>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</si>
  <si>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</si>
  <si>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</si>
  <si>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</si>
  <si>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</si>
  <si>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</si>
  <si>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</si>
  <si>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</si>
  <si>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</si>
  <si>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</si>
  <si>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</si>
  <si>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</si>
  <si>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</si>
  <si>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</si>
  <si>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</si>
  <si>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</si>
  <si>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</si>
  <si>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</si>
  <si>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</si>
  <si>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</si>
  <si>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</si>
  <si>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</si>
  <si>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</si>
  <si>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</si>
  <si>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</si>
  <si>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</si>
  <si>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</si>
  <si>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</si>
  <si>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</si>
  <si>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</si>
  <si>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</si>
  <si>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</si>
  <si>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</si>
  <si>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</si>
  <si>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</si>
  <si>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</si>
  <si>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</si>
  <si>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</si>
  <si>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</si>
  <si>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</si>
  <si>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</si>
  <si>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</si>
  <si>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</si>
  <si>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</si>
  <si>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</si>
  <si>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</si>
  <si>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</si>
  <si>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</si>
  <si>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</si>
  <si>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</si>
  <si>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</si>
  <si>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</si>
  <si>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</si>
  <si>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</si>
  <si>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</si>
  <si>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</si>
  <si>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</si>
  <si>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</si>
  <si>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</si>
  <si>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</si>
  <si>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</si>
  <si>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</si>
  <si>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</si>
  <si>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</si>
  <si>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</si>
  <si>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</si>
  <si>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</si>
  <si>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</si>
  <si>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</si>
  <si>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</si>
  <si>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</si>
  <si>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</si>
  <si>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</si>
  <si>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</si>
  <si>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</si>
  <si>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</si>
  <si>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</si>
  <si>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</si>
  <si>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</si>
  <si>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</si>
  <si>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</si>
  <si>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</si>
  <si>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</si>
  <si>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</si>
  <si>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</si>
  <si>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</si>
  <si>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</si>
  <si>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</si>
  <si>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</si>
  <si>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</si>
  <si>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</si>
  <si>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</si>
  <si>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</si>
  <si>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</si>
  <si>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</si>
  <si>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</si>
  <si>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</si>
  <si>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</si>
  <si>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</si>
  <si>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</si>
  <si>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</si>
  <si>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</si>
  <si>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</si>
  <si>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</si>
  <si>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</si>
  <si>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</si>
  <si>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</si>
  <si>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</si>
  <si>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</si>
  <si>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</si>
  <si>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</si>
  <si>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</si>
  <si>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</si>
  <si>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</si>
  <si>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</si>
  <si>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</si>
  <si>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</si>
  <si>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</si>
  <si>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</si>
  <si>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</si>
  <si>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</si>
  <si>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</si>
  <si>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</si>
  <si>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</si>
  <si>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</si>
  <si>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</si>
  <si>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</si>
  <si>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</si>
  <si>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</si>
  <si>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</si>
  <si>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</si>
  <si>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</si>
  <si>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</si>
  <si>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</si>
  <si>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</si>
  <si>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</si>
  <si>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</si>
  <si>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</si>
  <si>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</si>
  <si>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</si>
  <si>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</si>
  <si>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</si>
  <si>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</si>
  <si>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</si>
  <si>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</si>
  <si>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</si>
  <si>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</si>
  <si>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</si>
  <si>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</si>
  <si>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</si>
  <si>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</si>
  <si>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</si>
  <si>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</si>
  <si>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</si>
  <si>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</si>
  <si>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</si>
  <si>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</si>
  <si>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</si>
  <si>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</si>
  <si>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</si>
  <si>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</si>
  <si>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</si>
  <si>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</si>
  <si>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</si>
  <si>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</si>
  <si>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</si>
  <si>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</si>
  <si>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</si>
  <si>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</si>
  <si>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</si>
  <si>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</si>
  <si>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</si>
  <si>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</si>
  <si>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</si>
  <si>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</si>
  <si>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</si>
  <si>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</si>
  <si>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</si>
  <si>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</si>
  <si>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</si>
  <si>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</si>
  <si>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</si>
  <si>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</si>
  <si>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</si>
  <si>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</si>
  <si>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</si>
  <si>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</si>
  <si>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</si>
  <si>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</si>
  <si>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</si>
  <si>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</si>
  <si>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</si>
  <si>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</si>
  <si>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</si>
  <si>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</si>
  <si>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</si>
  <si>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</si>
  <si>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</si>
  <si>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</si>
  <si>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</si>
  <si>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</si>
  <si>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</si>
  <si>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</si>
  <si>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</si>
  <si>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</si>
  <si>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</si>
  <si>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</si>
  <si>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</si>
  <si>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</si>
  <si>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</si>
  <si>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</si>
  <si>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</si>
  <si>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</si>
  <si>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</si>
  <si>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</si>
  <si>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</si>
  <si>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</si>
  <si>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</si>
  <si>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</si>
  <si>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</si>
  <si>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</si>
  <si>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</si>
  <si>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</si>
  <si>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</si>
  <si>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</si>
  <si>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</si>
  <si>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</si>
  <si>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</si>
  <si>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</si>
  <si>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</si>
  <si>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</si>
  <si>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</si>
  <si>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</si>
  <si>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</si>
  <si>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</si>
  <si>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</si>
  <si>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</si>
  <si>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</si>
  <si>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</si>
  <si>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</si>
  <si>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</si>
  <si>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</si>
  <si>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</si>
  <si>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</si>
  <si>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</si>
  <si>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</si>
  <si>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</si>
  <si>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</si>
  <si>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</si>
  <si>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</si>
  <si>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</si>
  <si>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</si>
  <si>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</si>
  <si>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</si>
  <si>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</si>
  <si>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</si>
  <si>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</si>
  <si>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</si>
  <si>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</si>
  <si>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</si>
  <si>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</si>
  <si>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</si>
  <si>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</si>
  <si>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</si>
  <si>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</si>
  <si>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</si>
  <si>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</si>
  <si>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</si>
  <si>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</si>
  <si>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</si>
  <si>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</si>
  <si>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</si>
  <si>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</si>
  <si>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</si>
  <si>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</si>
  <si>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</si>
  <si>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</si>
  <si>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</si>
  <si>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</si>
  <si>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</si>
  <si>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</si>
  <si>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</si>
  <si>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</si>
  <si>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</si>
  <si>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</si>
  <si>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</si>
  <si>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</si>
  <si>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</si>
  <si>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</si>
  <si>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</si>
  <si>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</si>
  <si>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</si>
  <si>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</si>
  <si>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</si>
  <si>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</si>
  <si>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</si>
  <si>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</si>
  <si>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</si>
  <si>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</si>
  <si>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</si>
  <si>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</si>
  <si>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</si>
  <si>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</si>
  <si>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</si>
  <si>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</si>
  <si>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</si>
  <si>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</si>
  <si>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</si>
  <si>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</si>
  <si>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</si>
  <si>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</si>
  <si>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</si>
  <si>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</si>
  <si>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</si>
  <si>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</si>
  <si>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</si>
  <si>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</si>
  <si>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</si>
  <si>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</si>
  <si>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</si>
  <si>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</si>
  <si>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</si>
  <si>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</si>
  <si>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</si>
  <si>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</si>
  <si>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</si>
  <si>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</si>
  <si>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</si>
  <si>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</si>
  <si>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</si>
  <si>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</si>
  <si>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</si>
  <si>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</si>
  <si>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</si>
  <si>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</si>
  <si>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</si>
  <si>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</si>
  <si>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</si>
  <si>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</si>
  <si>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</si>
  <si>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</si>
  <si>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</si>
  <si>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</si>
  <si>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</si>
  <si>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</si>
  <si>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</si>
  <si>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</si>
  <si>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</si>
  <si>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</si>
  <si>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</si>
  <si>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</si>
  <si>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</si>
  <si>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</si>
  <si>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</si>
  <si>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</si>
  <si>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</si>
  <si>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</si>
  <si>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</si>
  <si>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</si>
  <si>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</si>
  <si>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</si>
  <si>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</si>
  <si>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</si>
  <si>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</si>
  <si>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</si>
  <si>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</si>
  <si>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</si>
  <si>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</si>
  <si>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</si>
  <si>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</si>
  <si>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</si>
  <si>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</si>
  <si>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</si>
  <si>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</si>
  <si>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</si>
  <si>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</si>
  <si>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</si>
  <si>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</si>
  <si>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</si>
  <si>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</si>
  <si>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</si>
  <si>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</si>
  <si>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</si>
  <si>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</si>
  <si>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</si>
  <si>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</si>
  <si>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</si>
  <si>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</si>
  <si>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</si>
  <si>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</si>
  <si>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</si>
  <si>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</si>
  <si>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</si>
  <si>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</si>
  <si>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</si>
  <si>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</si>
  <si>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</si>
  <si>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</si>
  <si>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</si>
  <si>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</si>
  <si>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</si>
  <si>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</si>
  <si>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</si>
  <si>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</si>
  <si>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</si>
  <si>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</si>
  <si>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</si>
  <si>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</si>
  <si>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</si>
  <si>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</si>
  <si>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</si>
  <si>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</si>
  <si>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</si>
  <si>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</si>
  <si>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</si>
  <si>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</si>
  <si>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</si>
  <si>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</si>
  <si>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</si>
  <si>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</si>
  <si>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</si>
  <si>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</si>
  <si>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</si>
  <si>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</si>
  <si>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</si>
  <si>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</si>
  <si>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</si>
  <si>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</si>
  <si>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</si>
  <si>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</si>
  <si>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</si>
  <si>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</si>
  <si>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</si>
  <si>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</si>
  <si>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</si>
  <si>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</si>
  <si>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</si>
  <si>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</si>
  <si>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</si>
  <si>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</si>
  <si>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</si>
  <si>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</si>
  <si>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</si>
  <si>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</si>
  <si>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</si>
  <si>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</si>
  <si>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</si>
  <si>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</si>
  <si>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</si>
  <si>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</si>
  <si>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</si>
  <si>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</si>
  <si>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</si>
  <si>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</si>
  <si>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</si>
  <si>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</si>
  <si>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</si>
  <si>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</si>
  <si>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</si>
  <si>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</si>
  <si>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</si>
  <si>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</si>
  <si>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</si>
  <si>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</si>
  <si>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</si>
  <si>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</si>
  <si>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</si>
  <si>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</si>
  <si>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</si>
  <si>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</si>
  <si>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</si>
  <si>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</si>
  <si>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</si>
  <si>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</si>
  <si>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</si>
  <si>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</si>
  <si>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</si>
  <si>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</si>
  <si>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</si>
  <si>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</si>
  <si>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</si>
  <si>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</si>
  <si>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</si>
  <si>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</si>
  <si>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</si>
  <si>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</si>
  <si>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</si>
  <si>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</si>
  <si>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</si>
  <si>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</si>
  <si>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</si>
  <si>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</si>
  <si>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</si>
  <si>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</si>
  <si>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</si>
  <si>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</si>
  <si>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</si>
  <si>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</si>
  <si>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</si>
  <si>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</si>
  <si>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</si>
  <si>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</si>
  <si>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</si>
  <si>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</si>
  <si>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</si>
  <si>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</si>
  <si>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</si>
  <si>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</si>
  <si>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</si>
  <si>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</si>
  <si>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</si>
  <si>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</si>
  <si>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</si>
  <si>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</si>
  <si>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</si>
  <si>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</si>
  <si>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</si>
  <si>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</si>
  <si>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</si>
  <si>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</si>
  <si>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</si>
  <si>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</si>
  <si>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</si>
  <si>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</si>
  <si>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</si>
  <si>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</si>
  <si>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</si>
  <si>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</si>
  <si>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</si>
  <si>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</si>
  <si>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</si>
  <si>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</si>
  <si>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</si>
  <si>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</si>
  <si>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</si>
  <si>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</si>
  <si>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</si>
  <si>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</si>
  <si>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</si>
  <si>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</si>
  <si>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</si>
  <si>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</si>
  <si>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</si>
  <si>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</si>
  <si>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</si>
  <si>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</si>
  <si>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</si>
  <si>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</si>
  <si>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</si>
  <si>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</si>
  <si>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</si>
  <si>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</si>
  <si>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</si>
  <si>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</si>
  <si>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</si>
  <si>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</si>
  <si>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</si>
  <si>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</si>
  <si>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</si>
  <si>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</si>
  <si>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</si>
  <si>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</si>
  <si>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</si>
  <si>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</si>
  <si>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</si>
  <si>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</si>
  <si>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</si>
  <si>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</si>
  <si>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</si>
  <si>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</si>
  <si>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</si>
  <si>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</si>
  <si>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</si>
  <si>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</si>
  <si>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</si>
  <si>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</si>
  <si>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</si>
  <si>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</si>
  <si>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</si>
  <si>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</si>
  <si>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</si>
  <si>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</si>
  <si>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</si>
  <si>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</si>
  <si>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</si>
  <si>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</si>
  <si>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</si>
  <si>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</si>
  <si>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</si>
  <si>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</si>
  <si>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</si>
  <si>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</si>
  <si>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</si>
  <si>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</si>
  <si>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</si>
  <si>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</si>
  <si>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</si>
  <si>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</si>
  <si>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</si>
  <si>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</si>
  <si>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</si>
  <si>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</si>
  <si>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</si>
  <si>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</si>
  <si>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</si>
  <si>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</si>
  <si>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</si>
  <si>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</si>
  <si>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</si>
  <si>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</si>
  <si>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</si>
  <si>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</si>
  <si>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</si>
  <si>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</si>
  <si>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</si>
  <si>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</si>
  <si>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</si>
  <si>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</si>
  <si>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</si>
  <si>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</si>
  <si>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</si>
  <si>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</si>
  <si>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</si>
  <si>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</si>
  <si>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</si>
  <si>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</si>
  <si>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</si>
  <si>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</si>
  <si>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</si>
  <si>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</si>
  <si>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</si>
  <si>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</si>
  <si>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</si>
  <si>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</si>
  <si>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</si>
  <si>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</si>
  <si>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</si>
  <si>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</si>
  <si>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</si>
  <si>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</si>
  <si>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</si>
  <si>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</si>
  <si>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</si>
  <si>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</si>
  <si>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</si>
  <si>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</si>
  <si>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</si>
  <si>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</si>
  <si>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</si>
  <si>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</si>
  <si>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</si>
  <si>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</si>
  <si>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</si>
  <si>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</si>
  <si>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</si>
  <si>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</si>
  <si>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</si>
  <si>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</si>
  <si>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</si>
  <si>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</si>
  <si>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</si>
  <si>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</si>
  <si>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</si>
  <si>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</si>
  <si>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</si>
  <si>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</si>
  <si>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</si>
  <si>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</si>
  <si>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</si>
  <si>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</si>
  <si>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</si>
  <si>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</si>
  <si>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</si>
  <si>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</si>
  <si>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</si>
  <si>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</si>
  <si>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</si>
  <si>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</si>
  <si>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</si>
  <si>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</si>
  <si>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</si>
  <si>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</si>
  <si>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</si>
  <si>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</si>
  <si>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</si>
  <si>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</si>
  <si>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</si>
  <si>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</si>
  <si>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</si>
  <si>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</si>
  <si>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</si>
  <si>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</si>
  <si>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</si>
  <si>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</si>
  <si>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</si>
  <si>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</si>
  <si>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</si>
  <si>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</si>
  <si>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</si>
  <si>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</si>
  <si>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</si>
  <si>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</si>
  <si>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</si>
  <si>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</si>
  <si>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</si>
  <si>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</si>
  <si>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</si>
  <si>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</si>
  <si>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</si>
  <si>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</si>
  <si>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</si>
  <si>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</si>
  <si>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</si>
  <si>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</si>
  <si>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</si>
  <si>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</si>
  <si>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</si>
  <si>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</si>
  <si>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</si>
  <si>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</si>
  <si>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</si>
  <si>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</si>
  <si>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</si>
  <si>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</si>
  <si>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</si>
  <si>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</si>
  <si>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</si>
  <si>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</si>
  <si>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</si>
  <si>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</si>
  <si>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</si>
  <si>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</si>
  <si>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</si>
  <si>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</si>
  <si>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</si>
  <si>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</si>
  <si>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</si>
  <si>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</si>
  <si>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</si>
  <si>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</si>
  <si>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</si>
  <si>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</si>
  <si>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</si>
  <si>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</si>
  <si>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</si>
  <si>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</si>
  <si>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</si>
  <si>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</si>
  <si>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</si>
  <si>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</si>
  <si>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</si>
  <si>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</si>
  <si>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</si>
  <si>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</si>
  <si>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</si>
  <si>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</si>
  <si>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</si>
  <si>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</si>
  <si>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</si>
  <si>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</si>
  <si>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</si>
  <si>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</si>
  <si>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</si>
  <si>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</si>
  <si>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</si>
  <si>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</si>
  <si>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</si>
  <si>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</si>
  <si>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</si>
  <si>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</si>
  <si>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</si>
  <si>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</si>
  <si>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</si>
  <si>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</si>
  <si>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</si>
  <si>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</si>
  <si>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</si>
  <si>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</si>
  <si>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</si>
  <si>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</si>
  <si>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</si>
  <si>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</si>
  <si>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</si>
  <si>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</si>
  <si>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</si>
  <si>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</si>
  <si>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</si>
  <si>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</si>
  <si>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</si>
  <si>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</si>
  <si>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</si>
  <si>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</si>
  <si>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</si>
  <si>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</si>
  <si>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</si>
  <si>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</si>
  <si>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</si>
  <si>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</si>
  <si>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</si>
  <si>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</si>
  <si>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</si>
  <si>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</si>
  <si>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</si>
  <si>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</si>
  <si>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</si>
  <si>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</si>
  <si>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</si>
  <si>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</si>
  <si>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</si>
  <si>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</si>
  <si>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</si>
  <si>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</si>
  <si>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</si>
  <si>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</si>
  <si>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</si>
  <si>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</si>
  <si>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</si>
  <si>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</si>
  <si>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</si>
  <si>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</si>
  <si>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</si>
  <si>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</si>
  <si>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</si>
  <si>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</si>
  <si>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</si>
  <si>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</si>
  <si>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</si>
  <si>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</si>
  <si>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</si>
  <si>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</si>
  <si>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</si>
  <si>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</si>
  <si>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</si>
  <si>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</si>
  <si>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</si>
  <si>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</si>
  <si>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</si>
  <si>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</si>
  <si>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</si>
  <si>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</si>
  <si>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</si>
  <si>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</si>
  <si>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</si>
  <si>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</si>
  <si>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</si>
  <si>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</si>
  <si>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</si>
  <si>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</si>
  <si>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</si>
  <si>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</si>
  <si>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</si>
  <si>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</si>
  <si>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</si>
  <si>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</si>
  <si>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</si>
  <si>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</si>
  <si>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</si>
  <si>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</si>
  <si>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</si>
  <si>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</si>
  <si>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</si>
  <si>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</si>
  <si>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</si>
  <si>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</si>
  <si>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</si>
  <si>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</si>
  <si>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</si>
  <si>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</si>
  <si>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</si>
  <si>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</si>
  <si>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</si>
  <si>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</si>
  <si>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</si>
  <si>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</si>
  <si>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</si>
  <si>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</si>
  <si>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</si>
  <si>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</si>
  <si>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</si>
  <si>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</si>
  <si>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</si>
  <si>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</si>
  <si>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</si>
  <si>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</si>
  <si>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</si>
  <si>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</si>
  <si>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</si>
  <si>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</si>
  <si>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</si>
  <si>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</si>
  <si>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</si>
  <si>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</si>
  <si>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</si>
  <si>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</si>
  <si>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</si>
  <si>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</si>
  <si>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</si>
  <si>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</si>
  <si>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</si>
  <si>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</si>
  <si>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</si>
  <si>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</si>
  <si>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</si>
  <si>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</si>
  <si>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</si>
  <si>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</si>
  <si>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</si>
  <si>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</si>
  <si>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</si>
  <si>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</si>
  <si>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</si>
  <si>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</si>
  <si>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</si>
  <si>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</si>
  <si>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</si>
  <si>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</si>
  <si>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</si>
  <si>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</si>
  <si>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</si>
  <si>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</si>
  <si>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</si>
  <si>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</si>
  <si>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</si>
  <si>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</si>
  <si>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</si>
  <si>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</si>
  <si>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</si>
  <si>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</si>
  <si>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</si>
  <si>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</si>
  <si>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</si>
  <si>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</si>
  <si>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</si>
  <si>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</si>
  <si>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</si>
  <si>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</si>
  <si>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</si>
  <si>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</si>
  <si>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</si>
  <si>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</si>
  <si>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</si>
  <si>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</si>
  <si>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</si>
  <si>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</si>
  <si>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</si>
  <si>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</si>
  <si>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</si>
  <si>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</si>
  <si>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</si>
  <si>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</si>
  <si>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</si>
  <si>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</si>
  <si>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</si>
  <si>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</si>
  <si>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</si>
  <si>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</si>
  <si>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</si>
  <si>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</si>
  <si>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</si>
  <si>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</si>
  <si>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</si>
  <si>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</si>
  <si>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</si>
  <si>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</si>
  <si>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</si>
  <si>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</si>
  <si>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</si>
  <si>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</si>
  <si>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</si>
  <si>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</si>
  <si>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</si>
  <si>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</si>
  <si>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</si>
  <si>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</si>
  <si>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</si>
  <si>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</si>
  <si>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</si>
  <si>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</si>
  <si>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</si>
  <si>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</si>
  <si>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</si>
  <si>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</si>
  <si>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</si>
  <si>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</si>
  <si>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</si>
  <si>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</si>
  <si>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</si>
  <si>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</si>
  <si>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</si>
  <si>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</si>
  <si>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</si>
  <si>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</si>
  <si>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</si>
  <si>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</si>
  <si>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</si>
  <si>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</si>
  <si>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</si>
  <si>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</si>
  <si>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</si>
  <si>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</si>
  <si>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</si>
  <si>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</si>
  <si>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</si>
  <si>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</si>
  <si>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</si>
  <si>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</si>
  <si>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</si>
  <si>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</si>
  <si>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</si>
  <si>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</si>
  <si>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</si>
  <si>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</si>
  <si>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</si>
  <si>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</si>
  <si>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</si>
  <si>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</si>
  <si>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</si>
  <si>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</si>
  <si>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</si>
  <si>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</si>
  <si>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</si>
  <si>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</si>
  <si>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</si>
  <si>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</si>
  <si>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</si>
  <si>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</si>
  <si>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</si>
  <si>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</si>
  <si>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</si>
  <si>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</si>
  <si>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</si>
  <si>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</si>
  <si>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</si>
  <si>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</si>
  <si>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</si>
  <si>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</si>
  <si>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</si>
  <si>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</si>
  <si>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</si>
  <si>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</si>
  <si>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</si>
  <si>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</si>
  <si>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</si>
  <si>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</si>
  <si>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</si>
  <si>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</si>
  <si>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</si>
  <si>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</si>
  <si>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</si>
  <si>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</si>
  <si>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</si>
  <si>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</si>
  <si>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</si>
  <si>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</si>
  <si>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</si>
  <si>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</si>
  <si>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</si>
  <si>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</si>
  <si>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</si>
  <si>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</si>
  <si>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</si>
  <si>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</si>
  <si>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</si>
  <si>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</si>
  <si>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</si>
  <si>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</si>
  <si>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</si>
  <si>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</si>
  <si>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</si>
  <si>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</si>
  <si>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</si>
  <si>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</si>
  <si>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</si>
  <si>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</si>
  <si>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</si>
  <si>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</si>
  <si>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</si>
  <si>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</si>
  <si>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</si>
  <si>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</si>
  <si>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</si>
  <si>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</si>
  <si>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</si>
  <si>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</si>
  <si>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</si>
  <si>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</si>
  <si>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</si>
  <si>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</si>
  <si>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</si>
  <si>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</si>
  <si>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</si>
  <si>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</si>
  <si>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</si>
  <si>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</si>
  <si>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</si>
  <si>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</si>
  <si>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</si>
  <si>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</si>
  <si>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</si>
  <si>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</si>
  <si>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</si>
  <si>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</si>
  <si>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</si>
  <si>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</si>
  <si>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</si>
  <si>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</si>
  <si>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</si>
  <si>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</si>
  <si>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</si>
  <si>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</si>
  <si>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</si>
  <si>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</si>
  <si>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</si>
  <si>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</si>
  <si>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</si>
  <si>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</si>
  <si>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</si>
  <si>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</si>
  <si>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</si>
  <si>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</si>
  <si>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</si>
  <si>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</si>
  <si>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</si>
  <si>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</si>
  <si>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</si>
  <si>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</si>
  <si>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</si>
  <si>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</si>
  <si>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</si>
  <si>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</si>
  <si>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</si>
  <si>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</si>
  <si>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</si>
  <si>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</si>
  <si>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</si>
  <si>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</si>
  <si>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</si>
  <si>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</si>
  <si>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</si>
  <si>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</si>
  <si>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</si>
  <si>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</si>
  <si>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</si>
  <si>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</si>
  <si>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</si>
  <si>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</si>
  <si>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</si>
  <si>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</si>
  <si>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</si>
  <si>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</si>
  <si>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</si>
  <si>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</si>
  <si>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</si>
  <si>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</si>
  <si>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</si>
  <si>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</si>
  <si>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</si>
  <si>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</si>
  <si>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</si>
  <si>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</si>
  <si>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</si>
  <si>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</si>
  <si>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</si>
  <si>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</si>
  <si>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</si>
  <si>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</si>
  <si>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</si>
  <si>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</si>
  <si>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</si>
  <si>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</si>
  <si>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</si>
  <si>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</si>
  <si>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</si>
  <si>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</si>
  <si>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</si>
  <si>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</si>
  <si>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</si>
  <si>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</si>
  <si>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</si>
  <si>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</si>
  <si>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</si>
  <si>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</si>
  <si>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</si>
  <si>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</si>
  <si>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</si>
  <si>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</si>
  <si>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</si>
  <si>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</si>
  <si>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</si>
  <si>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</si>
  <si>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</si>
  <si>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</si>
  <si>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</si>
  <si>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</si>
  <si>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</si>
  <si>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</si>
  <si>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</si>
  <si>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</si>
  <si>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</si>
  <si>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</si>
  <si>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</si>
  <si>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</si>
  <si>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</si>
  <si>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</si>
  <si>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</si>
  <si>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</si>
  <si>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</si>
  <si>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</si>
  <si>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</si>
  <si>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</si>
  <si>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</si>
  <si>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</si>
  <si>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</si>
  <si>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</si>
  <si>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</si>
  <si>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</si>
  <si>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</si>
  <si>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</si>
  <si>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</si>
  <si>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</si>
  <si>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</si>
  <si>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</si>
  <si>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</si>
  <si>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</si>
  <si>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</si>
  <si>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</si>
  <si>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</si>
  <si>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</si>
  <si>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</si>
  <si>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</si>
  <si>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</si>
  <si>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</si>
  <si>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</si>
  <si>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</si>
  <si>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</si>
  <si>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</si>
  <si>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</si>
  <si>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</si>
  <si>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</si>
  <si>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</si>
  <si>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</si>
  <si>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</si>
  <si>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</si>
  <si>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</si>
  <si>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</si>
  <si>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</si>
  <si>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</si>
  <si>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</si>
  <si>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</si>
  <si>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</si>
  <si>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</si>
  <si>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</si>
  <si>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</si>
  <si>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</si>
  <si>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</si>
  <si>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</si>
  <si>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</si>
  <si>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</si>
  <si>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</si>
  <si>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</si>
  <si>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</si>
  <si>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</si>
  <si>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</si>
  <si>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</si>
  <si>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</si>
  <si>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</si>
  <si>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</si>
  <si>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</si>
  <si>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</si>
  <si>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</si>
  <si>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</si>
  <si>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</si>
  <si>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</si>
  <si>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</si>
  <si>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</si>
  <si>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</si>
  <si>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</si>
  <si>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</si>
  <si>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</si>
  <si>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</si>
  <si>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</si>
  <si>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</si>
  <si>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</si>
  <si>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</si>
  <si>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</si>
  <si>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</si>
  <si>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</si>
  <si>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</si>
  <si>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</si>
  <si>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</si>
  <si>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</si>
  <si>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</si>
  <si>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</si>
  <si>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</si>
  <si>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</si>
  <si>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</si>
  <si>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</si>
  <si>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</si>
  <si>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</si>
  <si>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</si>
  <si>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</si>
  <si>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</si>
  <si>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</si>
  <si>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</si>
  <si>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</si>
  <si>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</si>
  <si>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</si>
  <si>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</si>
  <si>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</si>
  <si>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</si>
  <si>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</si>
  <si>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</si>
  <si>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</si>
  <si>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</si>
  <si>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</si>
  <si>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</si>
  <si>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</si>
  <si>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</si>
  <si>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</si>
  <si>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</si>
  <si>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</si>
  <si>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</si>
  <si>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</si>
  <si>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</si>
  <si>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</si>
  <si>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</si>
  <si>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</si>
  <si>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</si>
  <si>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</si>
  <si>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</si>
  <si>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</si>
  <si>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</si>
  <si>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</si>
  <si>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</si>
  <si>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</si>
  <si>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</si>
  <si>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</si>
  <si>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</si>
  <si>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</si>
  <si>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</si>
  <si>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</si>
  <si>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</si>
  <si>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</si>
  <si>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</si>
  <si>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</si>
  <si>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</si>
  <si>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</si>
  <si>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</si>
  <si>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</si>
  <si>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</si>
  <si>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</si>
  <si>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</si>
  <si>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</si>
  <si>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</si>
  <si>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</si>
  <si>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</si>
  <si>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</si>
  <si>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</si>
  <si>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</si>
  <si>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</si>
  <si>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</si>
  <si>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</si>
  <si>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</si>
  <si>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</si>
  <si>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</si>
  <si>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</si>
  <si>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</si>
  <si>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</si>
  <si>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</si>
  <si>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</si>
  <si>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</si>
  <si>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</si>
  <si>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</si>
  <si>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</si>
  <si>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</si>
  <si>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</si>
  <si>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</si>
  <si>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</si>
  <si>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</si>
  <si>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</si>
  <si>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</si>
  <si>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</si>
  <si>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</si>
  <si>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</si>
  <si>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</si>
  <si>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</si>
  <si>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</si>
  <si>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</si>
  <si>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</si>
  <si>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</si>
  <si>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</si>
  <si>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</si>
  <si>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</si>
  <si>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</si>
  <si>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</si>
  <si>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</si>
  <si>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</si>
  <si>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</si>
  <si>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</si>
  <si>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</si>
  <si>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</si>
  <si>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</si>
  <si>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</si>
  <si>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</si>
  <si>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</si>
  <si>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</si>
  <si>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</si>
  <si>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</si>
  <si>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</si>
  <si>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</si>
  <si>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</si>
  <si>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</si>
  <si>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</si>
  <si>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</si>
  <si>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</si>
  <si>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</si>
  <si>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</si>
  <si>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</si>
  <si>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</si>
  <si>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</si>
  <si>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</si>
  <si>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</si>
  <si>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</si>
  <si>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</si>
  <si>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</si>
  <si>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</si>
  <si>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</si>
  <si>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</si>
  <si>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</si>
  <si>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</si>
  <si>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</si>
  <si>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</si>
  <si>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</si>
  <si>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</si>
  <si>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</si>
  <si>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</si>
  <si>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</si>
  <si>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</si>
  <si>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</si>
  <si>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</si>
  <si>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</si>
  <si>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</si>
  <si>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</si>
  <si>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</si>
  <si>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</si>
  <si>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</si>
  <si>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</si>
  <si>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</si>
  <si>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</si>
  <si>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</si>
  <si>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</si>
  <si>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</si>
  <si>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</si>
  <si>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</si>
  <si>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</si>
  <si>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</si>
  <si>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</si>
  <si>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</si>
  <si>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</si>
  <si>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</si>
  <si>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</si>
  <si>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</si>
  <si>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</si>
  <si>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</si>
  <si>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</si>
  <si>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</si>
  <si>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</si>
  <si>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</si>
  <si>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</si>
  <si>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</si>
  <si>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</si>
  <si>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</si>
  <si>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</si>
  <si>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</si>
  <si>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</si>
  <si>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</si>
  <si>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</si>
  <si>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</si>
  <si>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</si>
  <si>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</si>
  <si>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</si>
  <si>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</si>
  <si>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</si>
  <si>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</si>
  <si>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</si>
  <si>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</si>
  <si>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</si>
  <si>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</si>
  <si>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</si>
  <si>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</si>
  <si>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</si>
  <si>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</si>
  <si>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</si>
  <si>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</si>
  <si>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</si>
  <si>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</si>
  <si>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</si>
  <si>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</si>
  <si>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</si>
  <si>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</si>
  <si>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</si>
  <si>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</si>
  <si>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</si>
  <si>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</si>
  <si>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</si>
  <si>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</si>
  <si>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</si>
  <si>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</si>
  <si>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</si>
  <si>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</si>
  <si>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</si>
  <si>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</si>
  <si>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</si>
  <si>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</si>
  <si>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</si>
  <si>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</si>
  <si>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</si>
  <si>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</si>
  <si>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</si>
  <si>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</si>
  <si>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</si>
  <si>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</si>
  <si>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</si>
  <si>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</si>
  <si>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</si>
  <si>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</si>
  <si>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</si>
  <si>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</si>
  <si>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</si>
  <si>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</si>
  <si>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</si>
  <si>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</si>
  <si>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</si>
  <si>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</si>
  <si>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</si>
  <si>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</si>
  <si>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</si>
  <si>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</si>
  <si>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</si>
  <si>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</si>
  <si>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</si>
  <si>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</si>
  <si>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</si>
  <si>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</si>
  <si>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</si>
  <si>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</si>
  <si>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</si>
  <si>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</si>
  <si>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</si>
  <si>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</si>
  <si>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</si>
  <si>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</si>
  <si>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</si>
  <si>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</si>
  <si>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</si>
  <si>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</si>
  <si>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</si>
  <si>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</si>
  <si>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</si>
  <si>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</si>
  <si>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</si>
  <si>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</si>
  <si>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</si>
  <si>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</si>
  <si>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</si>
  <si>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</si>
  <si>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</si>
  <si>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</si>
  <si>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</si>
  <si>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</si>
  <si>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</si>
  <si>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</si>
  <si>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</si>
  <si>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</si>
  <si>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</si>
  <si>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</si>
  <si>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</si>
  <si>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</si>
  <si>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</si>
  <si>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</si>
  <si>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</si>
  <si>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</si>
  <si>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</si>
  <si>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</si>
  <si>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</si>
  <si>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</si>
  <si>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</si>
  <si>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</si>
  <si>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</si>
  <si>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</si>
  <si>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</si>
  <si>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</si>
  <si>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</si>
  <si>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</si>
  <si>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</si>
  <si>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</si>
  <si>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</si>
  <si>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</si>
  <si>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</si>
  <si>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</si>
  <si>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</si>
  <si>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</si>
  <si>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</si>
  <si>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</si>
  <si>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</si>
  <si>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</si>
  <si>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</si>
  <si>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</si>
  <si>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</si>
  <si>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</si>
  <si>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</si>
  <si>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</si>
  <si>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</si>
  <si>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</si>
  <si>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</si>
  <si>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</si>
  <si>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</si>
  <si>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</si>
  <si>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</si>
  <si>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</si>
  <si>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</si>
  <si>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</si>
  <si>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</si>
  <si>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</si>
  <si>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</si>
  <si>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</si>
  <si>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</si>
  <si>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</si>
  <si>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</si>
  <si>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</si>
  <si>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</si>
  <si>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</si>
  <si>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</si>
  <si>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</si>
  <si>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</si>
  <si>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</si>
  <si>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</si>
  <si>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</si>
  <si>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</si>
  <si>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</si>
  <si>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</si>
  <si>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</si>
  <si>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</si>
  <si>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</si>
  <si>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</si>
  <si>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</si>
  <si>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</si>
  <si>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</si>
  <si>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</si>
  <si>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</si>
  <si>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</si>
  <si>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</si>
  <si>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</si>
  <si>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</si>
  <si>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</si>
  <si>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</si>
  <si>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</si>
  <si>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</si>
  <si>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</si>
  <si>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</si>
  <si>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</si>
  <si>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</si>
  <si>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</si>
  <si>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</si>
  <si>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</si>
  <si>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</si>
  <si>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</si>
  <si>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</si>
  <si>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</si>
  <si>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</si>
  <si>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</si>
  <si>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</si>
  <si>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</si>
  <si>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</si>
  <si>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</si>
  <si>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</si>
  <si>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</si>
  <si>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</si>
  <si>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</si>
  <si>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</si>
  <si>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</si>
  <si>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</si>
  <si>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</si>
  <si>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</si>
  <si>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</si>
  <si>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</si>
  <si>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</si>
  <si>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</si>
  <si>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</si>
  <si>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</si>
  <si>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</si>
  <si>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</si>
  <si>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</si>
  <si>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</si>
  <si>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</si>
  <si>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</si>
  <si>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</si>
  <si>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</si>
  <si>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</si>
  <si>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</si>
  <si>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</si>
  <si>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</si>
  <si>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</si>
  <si>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</si>
  <si>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</si>
  <si>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</si>
  <si>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</si>
  <si>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</si>
  <si>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</si>
  <si>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</si>
  <si>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</si>
  <si>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</si>
  <si>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</si>
  <si>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</si>
  <si>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</si>
  <si>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</si>
  <si>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</si>
  <si>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</si>
  <si>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</si>
  <si>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</si>
  <si>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</si>
  <si>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</si>
  <si>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</si>
  <si>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</si>
  <si>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</si>
  <si>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</si>
  <si>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</si>
  <si>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</si>
  <si>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</si>
  <si>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</si>
  <si>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</si>
  <si>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</si>
  <si>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</si>
  <si>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</si>
  <si>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</si>
  <si>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</si>
  <si>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</si>
  <si>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</si>
  <si>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</si>
  <si>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</si>
  <si>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</si>
  <si>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</si>
  <si>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</si>
  <si>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</si>
  <si>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</si>
  <si>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</si>
  <si>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</si>
  <si>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</si>
  <si>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</si>
  <si>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</si>
  <si>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</si>
  <si>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</si>
  <si>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</si>
  <si>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</si>
  <si>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</si>
  <si>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</si>
  <si>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</si>
  <si>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</si>
  <si>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</si>
  <si>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</si>
  <si>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</si>
  <si>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</si>
  <si>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</si>
  <si>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</si>
  <si>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</si>
  <si>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</si>
  <si>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</si>
  <si>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</si>
  <si>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</si>
  <si>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</si>
  <si>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</si>
  <si>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</si>
  <si>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</si>
  <si>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</si>
  <si>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</si>
  <si>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</si>
  <si>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</si>
  <si>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</si>
  <si>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</si>
  <si>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</si>
  <si>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</si>
  <si>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</si>
  <si>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</si>
  <si>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</si>
  <si>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</si>
  <si>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</si>
  <si>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</si>
  <si>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</si>
  <si>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</si>
  <si>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</si>
  <si>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</si>
  <si>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</si>
  <si>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</si>
  <si>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</si>
  <si>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</si>
  <si>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</si>
  <si>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</si>
  <si>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</si>
  <si>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</si>
  <si>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</si>
  <si>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</si>
  <si>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</si>
  <si>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</si>
  <si>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</si>
  <si>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</si>
  <si>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</si>
  <si>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</si>
  <si>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</si>
  <si>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</si>
  <si>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</si>
  <si>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</si>
  <si>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</si>
  <si>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</si>
  <si>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</si>
  <si>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</si>
  <si>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</si>
  <si>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</si>
  <si>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</si>
  <si>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</si>
  <si>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</si>
  <si>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</si>
  <si>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</si>
  <si>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</si>
  <si>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</si>
  <si>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</si>
  <si>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</si>
  <si>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</si>
  <si>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</si>
  <si>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</si>
  <si>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</si>
  <si>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</si>
  <si>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</si>
  <si>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</si>
  <si>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</si>
  <si>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</si>
  <si>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</si>
  <si>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</si>
  <si>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</si>
  <si>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</si>
  <si>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</si>
  <si>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</si>
  <si>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</si>
  <si>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</si>
  <si>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</si>
  <si>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</si>
  <si>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</si>
  <si>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</si>
  <si>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</si>
  <si>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</si>
  <si>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</si>
  <si>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</si>
  <si>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</si>
  <si>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</si>
  <si>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</si>
  <si>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</si>
  <si>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</si>
  <si>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</si>
  <si>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</si>
  <si>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</si>
  <si>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</si>
  <si>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</si>
  <si>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</si>
  <si>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</si>
  <si>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</si>
  <si>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</si>
  <si>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</si>
  <si>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</si>
  <si>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</si>
  <si>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</si>
  <si>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</si>
  <si>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</si>
  <si>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</si>
  <si>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</si>
  <si>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</si>
  <si>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</si>
  <si>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</si>
  <si>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</si>
  <si>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</si>
  <si>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</si>
  <si>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</si>
  <si>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</si>
  <si>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</si>
  <si>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</si>
  <si>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</si>
  <si>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</si>
  <si>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</si>
  <si>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</si>
  <si>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</si>
  <si>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</si>
  <si>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</si>
  <si>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</si>
  <si>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</si>
  <si>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</si>
  <si>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</si>
  <si>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</si>
  <si>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</si>
  <si>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</si>
  <si>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</si>
  <si>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</si>
  <si>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</si>
  <si>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</si>
  <si>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</si>
  <si>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</si>
  <si>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</si>
  <si>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</si>
  <si>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</si>
  <si>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</si>
  <si>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</si>
  <si>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</si>
  <si>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</si>
  <si>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</si>
  <si>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</si>
  <si>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</si>
  <si>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</si>
  <si>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</si>
  <si>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</si>
  <si>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</si>
  <si>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</si>
  <si>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</si>
  <si>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</si>
  <si>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</si>
  <si>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</si>
  <si>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</si>
  <si>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</si>
  <si>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</si>
  <si>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</si>
  <si>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</si>
  <si>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</si>
  <si>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</si>
  <si>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</si>
  <si>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</si>
  <si>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</si>
  <si>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</si>
  <si>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</si>
  <si>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</si>
  <si>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</si>
  <si>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</si>
  <si>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</si>
  <si>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</si>
  <si>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</si>
  <si>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</si>
  <si>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</si>
  <si>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</si>
  <si>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</si>
  <si>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</si>
  <si>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</si>
  <si>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</si>
  <si>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</si>
  <si>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</si>
  <si>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</si>
  <si>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</si>
  <si>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</si>
  <si>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</si>
  <si>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</si>
  <si>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</si>
  <si>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</si>
  <si>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</si>
  <si>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</si>
  <si>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</si>
  <si>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</si>
  <si>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</si>
  <si>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</si>
  <si>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</si>
  <si>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</si>
  <si>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</si>
  <si>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</si>
  <si>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</si>
  <si>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</si>
  <si>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</si>
  <si>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</si>
  <si>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</si>
  <si>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</si>
  <si>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</si>
  <si>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</si>
  <si>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</si>
  <si>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</si>
  <si>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</si>
  <si>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</si>
  <si>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</si>
  <si>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</si>
  <si>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</si>
  <si>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</si>
  <si>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</si>
  <si>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</si>
  <si>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</si>
  <si>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</si>
  <si>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</si>
  <si>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</si>
  <si>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</si>
  <si>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</si>
  <si>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</si>
  <si>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</si>
  <si>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</si>
  <si>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</si>
  <si>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</si>
  <si>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</si>
  <si>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</si>
  <si>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</si>
  <si>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</si>
  <si>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</si>
  <si>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</si>
  <si>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</si>
  <si>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</si>
  <si>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</si>
  <si>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</si>
  <si>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</si>
  <si>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</si>
  <si>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</si>
  <si>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</si>
  <si>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</si>
  <si>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</si>
  <si>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</si>
  <si>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</si>
  <si>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</si>
  <si>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</si>
  <si>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</si>
  <si>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</si>
  <si>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</si>
  <si>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</si>
  <si>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</si>
  <si>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</si>
  <si>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</si>
  <si>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</si>
  <si>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</si>
  <si>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</si>
  <si>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</si>
  <si>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</si>
  <si>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</si>
  <si>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</si>
  <si>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</si>
  <si>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</si>
  <si>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</si>
  <si>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</si>
  <si>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</si>
  <si>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</si>
  <si>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</si>
  <si>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</si>
  <si>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</si>
  <si>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</si>
  <si>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</si>
  <si>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</si>
  <si>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</si>
  <si>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</si>
  <si>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</si>
  <si>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</si>
  <si>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</si>
  <si>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</si>
  <si>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</si>
  <si>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</si>
  <si>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</si>
  <si>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</si>
  <si>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</si>
  <si>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</si>
  <si>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</si>
  <si>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</si>
  <si>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</si>
  <si>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</si>
  <si>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</si>
  <si>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</si>
  <si>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</si>
  <si>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</si>
  <si>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</si>
  <si>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</si>
  <si>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</si>
  <si>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</si>
  <si>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</si>
  <si>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</si>
  <si>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</si>
  <si>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</si>
  <si>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</si>
  <si>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</si>
  <si>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</si>
  <si>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</si>
  <si>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</si>
  <si>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</si>
  <si>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</si>
  <si>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</si>
  <si>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</si>
  <si>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</si>
  <si>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</si>
  <si>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</si>
  <si>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</si>
  <si>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</si>
  <si>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</si>
  <si>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</si>
  <si>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</si>
  <si>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</si>
  <si>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</si>
  <si>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</si>
  <si>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</si>
  <si>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</si>
  <si>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</si>
  <si>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</si>
  <si>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</si>
  <si>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</si>
  <si>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</si>
  <si>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</si>
  <si>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</si>
  <si>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</si>
  <si>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</si>
  <si>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</si>
  <si>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</si>
  <si>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</si>
  <si>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</si>
  <si>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</si>
  <si>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</si>
  <si>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</si>
  <si>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</si>
  <si>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</si>
  <si>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</si>
  <si>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</si>
  <si>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</si>
  <si>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</si>
  <si>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</si>
  <si>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</si>
  <si>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</si>
  <si>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</si>
  <si>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</si>
  <si>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</si>
  <si>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</si>
  <si>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</si>
  <si>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</si>
  <si>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</si>
  <si>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</si>
  <si>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</si>
  <si>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</si>
  <si>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</si>
  <si>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</si>
  <si>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</si>
  <si>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</si>
  <si>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</si>
  <si>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</si>
  <si>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</si>
  <si>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</si>
  <si>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</si>
  <si>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</si>
  <si>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</si>
  <si>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</si>
  <si>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</si>
  <si>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</si>
  <si>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</si>
  <si>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</si>
  <si>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</si>
  <si>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</si>
  <si>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</si>
  <si>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</si>
  <si>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</si>
  <si>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</si>
  <si>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</si>
  <si>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</si>
  <si>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</si>
  <si>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</si>
  <si>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</si>
  <si>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</si>
  <si>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</si>
  <si>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</si>
  <si>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</si>
  <si>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</si>
  <si>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</si>
  <si>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</si>
  <si>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</si>
  <si>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</si>
  <si>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</si>
  <si>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</si>
  <si>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</si>
  <si>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</si>
  <si>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</si>
  <si>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</si>
  <si>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</si>
  <si>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</si>
  <si>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</si>
  <si>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</si>
  <si>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</si>
  <si>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</si>
  <si>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</si>
  <si>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</si>
  <si>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</si>
  <si>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</si>
  <si>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</si>
  <si>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</si>
  <si>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</si>
  <si>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</si>
  <si>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</si>
  <si>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</si>
  <si>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</si>
  <si>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</si>
  <si>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</si>
  <si>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</si>
  <si>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</si>
  <si>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</si>
  <si>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</si>
  <si>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</si>
  <si>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</si>
  <si>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</si>
  <si>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</si>
  <si>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</si>
  <si>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</si>
  <si>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</si>
  <si>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</si>
  <si>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</si>
  <si>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</si>
  <si>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</si>
  <si>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</si>
  <si>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</si>
  <si>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</si>
  <si>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</si>
  <si>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</si>
  <si>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</si>
  <si>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</si>
  <si>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</si>
  <si>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</si>
  <si>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</si>
  <si>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</si>
  <si>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</si>
  <si>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</si>
  <si>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</si>
  <si>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</si>
  <si>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</si>
  <si>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</si>
  <si>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</si>
  <si>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</si>
  <si>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</si>
  <si>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</si>
  <si>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</si>
  <si>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</si>
  <si>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</si>
  <si>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</si>
  <si>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</si>
  <si>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</si>
  <si>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</si>
  <si>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</si>
  <si>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</si>
  <si>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</si>
  <si>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</si>
  <si>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</si>
  <si>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</si>
  <si>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</si>
  <si>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</si>
  <si>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</si>
  <si>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</si>
  <si>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</si>
  <si>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</si>
  <si>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</si>
  <si>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</si>
  <si>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</si>
  <si>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</si>
  <si>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</si>
  <si>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</si>
  <si>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</si>
  <si>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</si>
  <si>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</si>
  <si>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</si>
  <si>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</si>
  <si>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</si>
  <si>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</si>
  <si>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</si>
  <si>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</si>
  <si>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</si>
  <si>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</si>
  <si>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</si>
  <si>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</si>
  <si>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</si>
  <si>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</si>
  <si>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</si>
  <si>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</si>
  <si>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</si>
  <si>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</si>
  <si>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</si>
  <si>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</si>
  <si>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</si>
  <si>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</si>
  <si>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</si>
  <si>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</si>
  <si>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</si>
  <si>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</si>
  <si>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</si>
  <si>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</si>
  <si>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</si>
  <si>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</si>
  <si>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</si>
  <si>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</si>
  <si>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</si>
  <si>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</si>
  <si>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</si>
  <si>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</si>
  <si>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</si>
  <si>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</si>
  <si>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</si>
  <si>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</si>
  <si>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</si>
  <si>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</si>
  <si>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</si>
  <si>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</si>
  <si>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</si>
  <si>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</si>
  <si>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</si>
  <si>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</si>
  <si>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</si>
  <si>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</si>
  <si>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</si>
  <si>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</si>
  <si>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</si>
  <si>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</si>
  <si>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</si>
  <si>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</si>
  <si>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</si>
  <si>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</si>
  <si>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</si>
  <si>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</si>
  <si>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</si>
  <si>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</si>
  <si>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</si>
  <si>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</si>
  <si>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</si>
  <si>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</si>
  <si>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</si>
  <si>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</si>
  <si>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</si>
  <si>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</si>
  <si>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</si>
  <si>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</si>
  <si>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</si>
  <si>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</si>
  <si>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</si>
  <si>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</si>
  <si>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</si>
  <si>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</si>
  <si>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</si>
  <si>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</si>
  <si>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</si>
  <si>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</si>
  <si>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</si>
  <si>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</si>
  <si>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</si>
  <si>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</si>
  <si>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</si>
  <si>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</si>
  <si>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</si>
  <si>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</si>
  <si>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</si>
  <si>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</si>
  <si>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</si>
  <si>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</si>
  <si>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</si>
  <si>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</si>
  <si>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</si>
  <si>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</si>
  <si>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</si>
  <si>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</si>
  <si>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</si>
  <si>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</si>
  <si>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</si>
  <si>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</si>
  <si>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</si>
  <si>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</si>
  <si>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</si>
  <si>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</si>
  <si>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</si>
  <si>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</si>
  <si>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</si>
  <si>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</si>
  <si>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</si>
  <si>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</si>
  <si>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</si>
  <si>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</si>
  <si>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</si>
  <si>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</si>
  <si>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</si>
  <si>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</si>
  <si>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</si>
  <si>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</si>
  <si>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</si>
  <si>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</si>
  <si>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</si>
  <si>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</si>
  <si>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</si>
  <si>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</si>
  <si>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</si>
  <si>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</si>
  <si>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</si>
  <si>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</si>
  <si>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</si>
  <si>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</si>
  <si>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</si>
  <si>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</si>
  <si>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</si>
  <si>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</si>
  <si>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</si>
  <si>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</si>
  <si>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</si>
  <si>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</si>
  <si>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</si>
  <si>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</si>
  <si>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</si>
  <si>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</si>
  <si>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</si>
  <si>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</si>
  <si>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</si>
  <si>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</si>
  <si>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</si>
  <si>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</si>
  <si>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</si>
  <si>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</si>
  <si>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</si>
  <si>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</si>
  <si>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</si>
  <si>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</si>
  <si>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</si>
  <si>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</si>
  <si>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</si>
  <si>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</si>
  <si>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</si>
  <si>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</si>
  <si>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</si>
  <si>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</si>
  <si>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</si>
  <si>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</si>
  <si>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</si>
  <si>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</si>
  <si>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</si>
  <si>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</si>
  <si>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</si>
  <si>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</si>
  <si>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</si>
  <si>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</si>
  <si>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</si>
  <si>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</si>
  <si>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</si>
  <si>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</si>
  <si>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</si>
  <si>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</si>
  <si>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</si>
  <si>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</si>
  <si>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</si>
  <si>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</si>
  <si>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</si>
  <si>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</si>
  <si>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</si>
  <si>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</si>
  <si>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</si>
  <si>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</si>
  <si>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</si>
  <si>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</si>
  <si>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</si>
  <si>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</si>
  <si>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</si>
  <si>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</si>
  <si>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</si>
  <si>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</si>
  <si>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</si>
  <si>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</si>
  <si>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</si>
  <si>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</si>
  <si>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</si>
  <si>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</si>
  <si>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</si>
  <si>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</si>
  <si>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</si>
  <si>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</si>
  <si>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</si>
  <si>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</si>
  <si>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</si>
  <si>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</si>
  <si>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</si>
  <si>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</si>
  <si>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</si>
  <si>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</si>
  <si>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</si>
  <si>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</si>
  <si>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</si>
  <si>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</si>
  <si>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</si>
  <si>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</si>
  <si>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</si>
  <si>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</si>
  <si>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</si>
  <si>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</si>
  <si>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</si>
  <si>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</si>
  <si>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</si>
  <si>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</si>
  <si>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</si>
  <si>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</si>
  <si>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</si>
  <si>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</si>
  <si>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</si>
  <si>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</si>
  <si>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</si>
  <si>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</si>
  <si>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</si>
  <si>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</si>
  <si>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</si>
  <si>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</si>
  <si>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</si>
  <si>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</si>
  <si>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</si>
  <si>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</si>
  <si>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</si>
  <si>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</si>
  <si>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</si>
  <si>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</si>
  <si>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</si>
  <si>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</si>
  <si>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</si>
  <si>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</si>
  <si>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</si>
  <si>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</si>
  <si>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</si>
  <si>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</si>
  <si>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</si>
  <si>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</si>
  <si>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</si>
  <si>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</si>
  <si>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</si>
  <si>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</si>
  <si>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</si>
  <si>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</si>
  <si>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</si>
  <si>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</si>
  <si>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</si>
  <si>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</si>
  <si>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</si>
  <si>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</si>
  <si>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</si>
  <si>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</si>
  <si>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</si>
  <si>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</si>
  <si>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</si>
  <si>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</si>
  <si>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</si>
  <si>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</si>
  <si>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</si>
  <si>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</si>
  <si>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</si>
  <si>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</si>
  <si>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</si>
  <si>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</si>
  <si>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</si>
  <si>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</si>
  <si>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</si>
  <si>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</si>
  <si>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</si>
  <si>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</si>
  <si>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</si>
  <si>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</si>
  <si>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</si>
  <si>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</si>
  <si>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</si>
  <si>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</si>
  <si>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</si>
  <si>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</si>
  <si>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</si>
  <si>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</si>
  <si>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</si>
  <si>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</si>
  <si>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</si>
  <si>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</si>
  <si>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</si>
  <si>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</si>
  <si>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</si>
  <si>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</si>
  <si>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</si>
  <si>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</si>
  <si>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</si>
  <si>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</si>
  <si>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</si>
  <si>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</si>
  <si>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</si>
  <si>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</si>
  <si>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</si>
  <si>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</si>
  <si>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</si>
  <si>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</si>
  <si>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</si>
  <si>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</si>
  <si>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</si>
  <si>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</si>
  <si>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</si>
  <si>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</si>
  <si>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</si>
  <si>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</si>
  <si>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</si>
  <si>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</si>
  <si>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</si>
  <si>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</si>
  <si>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</si>
  <si>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</si>
  <si>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</si>
  <si>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</si>
  <si>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</si>
  <si>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</si>
  <si>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</si>
  <si>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</si>
  <si>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</si>
  <si>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</si>
  <si>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</si>
  <si>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</si>
  <si>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</si>
  <si>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</si>
  <si>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</si>
  <si>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</si>
  <si>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</si>
  <si>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</si>
  <si>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</si>
  <si>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</si>
  <si>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</si>
  <si>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</si>
  <si>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</si>
  <si>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</si>
  <si>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</si>
  <si>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</si>
  <si>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</si>
  <si>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</si>
  <si>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</si>
  <si>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</si>
  <si>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</si>
  <si>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</si>
  <si>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</si>
  <si>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</si>
  <si>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</si>
  <si>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</si>
  <si>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</si>
  <si>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</si>
  <si>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</si>
  <si>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</si>
  <si>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</si>
  <si>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</si>
  <si>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</si>
  <si>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</si>
  <si>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</si>
  <si>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</si>
  <si>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</si>
  <si>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</si>
  <si>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</si>
  <si>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</si>
  <si>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</si>
  <si>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</si>
  <si>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</si>
  <si>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</si>
  <si>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</si>
  <si>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</si>
  <si>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</si>
  <si>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</si>
  <si>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</si>
  <si>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</si>
  <si>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</si>
  <si>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</si>
  <si>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</si>
  <si>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</si>
  <si>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</si>
  <si>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</si>
  <si>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</si>
  <si>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</si>
  <si>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</si>
  <si>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</si>
  <si>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</si>
  <si>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</si>
  <si>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</si>
  <si>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</si>
  <si>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</si>
  <si>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</si>
  <si>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</si>
  <si>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</si>
  <si>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</si>
  <si>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</si>
  <si>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</si>
  <si>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</si>
  <si>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</si>
  <si>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</si>
  <si>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</si>
  <si>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</si>
  <si>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</si>
  <si>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</si>
  <si>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</si>
  <si>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</si>
  <si>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</si>
  <si>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</si>
  <si>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</si>
  <si>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</si>
  <si>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</si>
  <si>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</si>
  <si>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</si>
  <si>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</si>
  <si>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</si>
  <si>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</si>
  <si>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</si>
  <si>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</si>
  <si>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</si>
  <si>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</si>
  <si>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</si>
  <si>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</si>
  <si>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</si>
  <si>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</si>
  <si>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</si>
  <si>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</si>
  <si>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</si>
  <si>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</si>
  <si>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</si>
  <si>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</si>
  <si>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</si>
  <si>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</si>
  <si>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</si>
  <si>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</si>
  <si>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</si>
  <si>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</si>
  <si>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</si>
  <si>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</si>
  <si>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</si>
  <si>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</si>
  <si>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</si>
  <si>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</si>
  <si>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</si>
  <si>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</si>
  <si>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</si>
  <si>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</si>
  <si>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</si>
  <si>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</si>
  <si>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</si>
  <si>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</si>
  <si>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</si>
  <si>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</si>
  <si>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</si>
  <si>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</si>
  <si>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</si>
  <si>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</si>
  <si>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</si>
  <si>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</si>
  <si>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</si>
  <si>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</si>
  <si>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</si>
  <si>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</si>
  <si>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</si>
  <si>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</si>
  <si>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</si>
  <si>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</si>
  <si>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</si>
  <si>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</si>
  <si>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</si>
  <si>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</si>
  <si>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</si>
  <si>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</si>
  <si>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</si>
  <si>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</si>
  <si>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</si>
  <si>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</si>
  <si>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</si>
  <si>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</si>
  <si>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</si>
  <si>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</si>
  <si>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</si>
  <si>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</si>
  <si>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</si>
  <si>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</si>
  <si>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</si>
  <si>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</si>
  <si>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</si>
  <si>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</si>
  <si>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</si>
  <si>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</si>
  <si>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</si>
  <si>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</si>
  <si>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</si>
  <si>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</si>
  <si>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</si>
  <si>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</si>
  <si>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</si>
  <si>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</si>
  <si>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</si>
  <si>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</si>
  <si>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</si>
  <si>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</si>
  <si>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</si>
  <si>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</si>
  <si>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</si>
  <si>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</si>
  <si>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</si>
  <si>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</si>
  <si>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</si>
  <si>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</si>
  <si>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</si>
  <si>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</si>
  <si>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</si>
  <si>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</si>
  <si>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</si>
  <si>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</si>
  <si>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</si>
  <si>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</si>
  <si>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</si>
  <si>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</si>
  <si>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</si>
  <si>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</si>
  <si>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</si>
  <si>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</si>
  <si>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</si>
  <si>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</si>
  <si>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</si>
  <si>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</si>
  <si>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</si>
  <si>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</si>
  <si>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</si>
  <si>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</si>
  <si>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</si>
  <si>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</si>
  <si>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</si>
  <si>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</si>
  <si>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</si>
  <si>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</si>
  <si>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</si>
  <si>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</si>
  <si>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</si>
  <si>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</si>
  <si>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</si>
  <si>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</si>
  <si>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</si>
  <si>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</si>
  <si>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</si>
  <si>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</si>
  <si>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</si>
  <si>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</si>
  <si>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</si>
  <si>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</si>
  <si>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</si>
  <si>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</si>
  <si>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</si>
  <si>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</si>
  <si>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</si>
  <si>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</si>
  <si>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</si>
  <si>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</si>
  <si>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</si>
  <si>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</si>
  <si>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</si>
  <si>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</si>
  <si>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</si>
  <si>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</si>
  <si>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</si>
  <si>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</si>
  <si>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</si>
  <si>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</si>
  <si>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</si>
  <si>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</si>
  <si>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</si>
  <si>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</si>
  <si>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</si>
  <si>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</si>
  <si>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</si>
  <si>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</si>
  <si>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</si>
  <si>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</si>
  <si>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</si>
  <si>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</si>
  <si>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</si>
  <si>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</si>
  <si>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</si>
  <si>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</si>
  <si>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</si>
  <si>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</si>
  <si>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</si>
  <si>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</si>
  <si>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</si>
  <si>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</si>
  <si>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</si>
  <si>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</si>
  <si>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</si>
  <si>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</si>
  <si>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</si>
  <si>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</si>
  <si>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</si>
  <si>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</si>
  <si>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</si>
  <si>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</si>
  <si>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</si>
  <si>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</si>
  <si>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</si>
  <si>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</si>
  <si>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</si>
  <si>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</si>
  <si>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</si>
  <si>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</si>
  <si>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</si>
  <si>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</si>
  <si>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</si>
  <si>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</si>
  <si>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</si>
  <si>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</si>
  <si>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</si>
  <si>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</si>
  <si>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</si>
  <si>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</si>
  <si>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</si>
  <si>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</si>
  <si>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</si>
  <si>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</si>
  <si>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</si>
  <si>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</si>
  <si>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</si>
  <si>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</si>
  <si>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</si>
  <si>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</si>
  <si>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</si>
  <si>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</si>
  <si>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</si>
  <si>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</si>
  <si>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</si>
  <si>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</si>
  <si>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</si>
  <si>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</si>
  <si>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</si>
  <si>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</si>
  <si>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</si>
  <si>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</si>
  <si>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</si>
  <si>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</si>
  <si>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</si>
  <si>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</si>
  <si>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</si>
  <si>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</si>
  <si>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</si>
  <si>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</si>
  <si>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</si>
  <si>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</si>
  <si>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</si>
  <si>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</si>
  <si>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</si>
  <si>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</si>
  <si>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</si>
  <si>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</si>
  <si>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</si>
  <si>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</si>
  <si>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</si>
  <si>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</si>
  <si>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</si>
  <si>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</si>
  <si>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</si>
  <si>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</si>
  <si>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</si>
  <si>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</si>
  <si>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</si>
  <si>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</si>
  <si>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</si>
  <si>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</si>
  <si>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</si>
  <si>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</si>
  <si>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</si>
  <si>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</si>
  <si>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</si>
  <si>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</si>
  <si>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</si>
  <si>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</si>
  <si>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</si>
  <si>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</si>
  <si>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</si>
  <si>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</si>
  <si>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</si>
  <si>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</si>
  <si>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</si>
  <si>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</si>
  <si>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</si>
  <si>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</si>
  <si>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</si>
  <si>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</si>
  <si>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</si>
  <si>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</si>
  <si>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</si>
  <si>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</si>
  <si>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</si>
  <si>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</si>
  <si>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</si>
  <si>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</si>
  <si>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</si>
  <si>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</si>
  <si>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</si>
  <si>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</si>
  <si>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</si>
  <si>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</si>
  <si>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</si>
  <si>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</si>
  <si>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</si>
  <si>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</si>
  <si>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</si>
  <si>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</si>
  <si>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</si>
  <si>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</si>
  <si>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</si>
  <si>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</si>
  <si>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</si>
  <si>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</si>
  <si>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</si>
  <si>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</si>
  <si>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</si>
  <si>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</si>
  <si>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</si>
  <si>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</si>
  <si>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</si>
  <si>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</si>
  <si>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</si>
  <si>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</si>
  <si>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</si>
  <si>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</si>
  <si>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</si>
  <si>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</si>
  <si>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</si>
  <si>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</si>
  <si>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</si>
  <si>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</si>
  <si>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</si>
  <si>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</si>
  <si>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</si>
  <si>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</si>
  <si>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</si>
  <si>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</si>
  <si>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</si>
  <si>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</si>
  <si>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</si>
  <si>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</si>
  <si>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</si>
  <si>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</si>
  <si>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</si>
  <si>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</si>
  <si>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</si>
  <si>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</si>
  <si>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</si>
  <si>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</si>
  <si>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</si>
  <si>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</si>
  <si>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</si>
  <si>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</si>
  <si>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</si>
  <si>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</si>
  <si>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</si>
  <si>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</si>
  <si>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</si>
  <si>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</si>
  <si>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</si>
  <si>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</si>
  <si>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</si>
  <si>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</si>
  <si>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</si>
  <si>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</si>
  <si>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</si>
  <si>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</si>
  <si>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</si>
  <si>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</si>
  <si>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</si>
  <si>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</si>
  <si>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</si>
  <si>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</si>
  <si>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</si>
  <si>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</si>
  <si>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</si>
  <si>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</si>
  <si>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</si>
  <si>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</si>
  <si>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</si>
  <si>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</si>
  <si>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</si>
  <si>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</si>
  <si>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</si>
  <si>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</si>
  <si>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</si>
  <si>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</si>
  <si>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</si>
  <si>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</si>
  <si>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</si>
  <si>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</si>
  <si>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</si>
  <si>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</si>
  <si>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</si>
  <si>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</si>
  <si>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</si>
  <si>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</si>
  <si>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</si>
  <si>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</si>
  <si>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</si>
  <si>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</si>
  <si>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</si>
  <si>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</si>
  <si>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</si>
  <si>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</si>
  <si>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</si>
  <si>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</si>
  <si>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</si>
  <si>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</si>
  <si>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</si>
  <si>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</si>
  <si>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</si>
  <si>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</si>
  <si>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</si>
  <si>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</si>
  <si>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</si>
  <si>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</si>
  <si>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</si>
  <si>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</si>
  <si>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</si>
  <si>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</si>
  <si>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</si>
  <si>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</si>
  <si>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</si>
  <si>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</si>
  <si>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</si>
  <si>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</si>
  <si>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</si>
  <si>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</si>
  <si>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</si>
  <si>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</si>
  <si>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</si>
  <si>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</si>
  <si>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</si>
  <si>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</si>
  <si>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</si>
  <si>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</si>
  <si>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</si>
  <si>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</si>
  <si>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</si>
  <si>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</si>
  <si>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</si>
  <si>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</si>
  <si>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</si>
  <si>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</si>
  <si>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</si>
  <si>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</si>
  <si>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</si>
  <si>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</si>
  <si>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</si>
  <si>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</si>
  <si>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</si>
  <si>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</si>
  <si>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</si>
  <si>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</si>
  <si>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</si>
  <si>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</si>
  <si>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</si>
  <si>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</si>
  <si>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</si>
  <si>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</si>
  <si>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</si>
  <si>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</si>
  <si>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</si>
  <si>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</si>
  <si>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</si>
  <si>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</si>
  <si>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</si>
  <si>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</si>
  <si>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</si>
  <si>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</si>
  <si>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</si>
  <si>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</si>
  <si>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</si>
  <si>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</si>
  <si>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</si>
  <si>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</si>
  <si>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</si>
  <si>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</si>
  <si>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</si>
  <si>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</si>
  <si>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</si>
  <si>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</si>
  <si>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</si>
  <si>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</si>
  <si>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</si>
  <si>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</si>
  <si>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</si>
  <si>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</si>
  <si>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</si>
  <si>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</si>
  <si>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</si>
  <si>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</si>
  <si>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</si>
  <si>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</si>
  <si>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</si>
  <si>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</si>
  <si>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</si>
  <si>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</si>
  <si>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</si>
  <si>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</si>
  <si>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</si>
  <si>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</si>
  <si>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</si>
  <si>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</si>
  <si>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</si>
  <si>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</si>
  <si>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</si>
  <si>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</si>
  <si>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</si>
  <si>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</si>
  <si>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</si>
  <si>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</si>
  <si>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</si>
  <si>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</si>
  <si>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</si>
  <si>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</si>
  <si>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</si>
  <si>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</si>
  <si>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</si>
  <si>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</si>
  <si>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</si>
  <si>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</si>
  <si>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</si>
  <si>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</si>
  <si>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</si>
  <si>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</si>
  <si>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</si>
  <si>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</si>
  <si>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</si>
  <si>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</si>
  <si>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</si>
  <si>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</si>
  <si>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</si>
  <si>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</si>
  <si>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</si>
  <si>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</si>
  <si>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</si>
  <si>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</si>
  <si>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</si>
  <si>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</si>
  <si>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</si>
  <si>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</si>
  <si>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</si>
  <si>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</si>
  <si>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</si>
  <si>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</si>
  <si>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</si>
  <si>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</si>
  <si>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</si>
  <si>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</si>
  <si>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</si>
  <si>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</si>
  <si>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</si>
  <si>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</si>
  <si>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</si>
  <si>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</si>
  <si>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</si>
  <si>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</si>
  <si>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</si>
  <si>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</si>
  <si>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</si>
  <si>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</si>
  <si>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</si>
  <si>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</si>
  <si>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</si>
  <si>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</si>
  <si>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</si>
  <si>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</si>
  <si>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</si>
  <si>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</si>
  <si>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</si>
  <si>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</si>
  <si>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</si>
  <si>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</si>
  <si>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</si>
  <si>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</si>
  <si>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</si>
  <si>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</si>
  <si>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</si>
  <si>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</si>
  <si>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</si>
  <si>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</si>
  <si>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</si>
  <si>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</si>
  <si>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</si>
  <si>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</si>
  <si>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</si>
  <si>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</si>
  <si>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</si>
  <si>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</si>
  <si>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</si>
  <si>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</si>
  <si>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</si>
  <si>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</si>
  <si>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</si>
  <si>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</si>
  <si>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</si>
  <si>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</si>
  <si>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</si>
  <si>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</si>
  <si>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</si>
  <si>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</si>
  <si>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</si>
  <si>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</si>
  <si>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</si>
  <si>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</si>
  <si>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</si>
  <si>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</si>
  <si>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</si>
  <si>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</si>
  <si>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</si>
  <si>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</si>
  <si>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</si>
  <si>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</si>
  <si>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</si>
  <si>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</si>
  <si>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</si>
  <si>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</si>
  <si>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</si>
  <si>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</si>
  <si>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</si>
  <si>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</si>
  <si>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</si>
  <si>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</si>
  <si>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</si>
  <si>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</si>
  <si>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</si>
  <si>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</si>
  <si>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</si>
  <si>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</si>
  <si>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</si>
  <si>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</si>
  <si>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</si>
  <si>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</si>
  <si>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</si>
  <si>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</si>
  <si>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</si>
  <si>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</si>
  <si>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</si>
  <si>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</si>
  <si>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</si>
  <si>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</si>
  <si>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</si>
  <si>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</si>
  <si>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</si>
  <si>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</si>
  <si>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</si>
  <si>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</si>
  <si>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</si>
  <si>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</si>
  <si>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</si>
  <si>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</si>
  <si>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</si>
  <si>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</si>
  <si>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</si>
  <si>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</si>
  <si>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</si>
  <si>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</si>
  <si>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</si>
  <si>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</si>
  <si>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</si>
  <si>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</si>
  <si>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</si>
  <si>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</si>
  <si>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</si>
  <si>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</si>
  <si>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</si>
  <si>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</si>
  <si>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</si>
  <si>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</si>
  <si>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</si>
  <si>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</si>
  <si>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</si>
  <si>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</si>
  <si>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</si>
  <si>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</si>
  <si>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</si>
  <si>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</si>
  <si>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</si>
  <si>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</si>
  <si>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</si>
  <si>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</si>
  <si>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</si>
  <si>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</si>
  <si>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</si>
  <si>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</si>
  <si>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</si>
  <si>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</si>
  <si>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</si>
  <si>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</si>
  <si>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</si>
  <si>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</si>
  <si>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</si>
  <si>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</si>
  <si>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</si>
  <si>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</si>
  <si>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</si>
  <si>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</si>
  <si>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</si>
  <si>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</si>
  <si>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</si>
  <si>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</si>
  <si>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</si>
  <si>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</si>
  <si>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</si>
  <si>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</si>
  <si>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</si>
  <si>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</si>
  <si>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</si>
  <si>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</si>
  <si>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</si>
  <si>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</si>
  <si>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</si>
  <si>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</si>
  <si>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</si>
  <si>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</si>
  <si>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</si>
  <si>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</si>
  <si>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</si>
  <si>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</si>
  <si>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</si>
  <si>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</si>
  <si>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</si>
  <si>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</si>
  <si>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</si>
  <si>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</si>
  <si>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</si>
  <si>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</si>
  <si>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</si>
  <si>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</si>
  <si>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</si>
  <si>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</si>
  <si>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</si>
  <si>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</si>
  <si>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</si>
  <si>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</si>
  <si>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</si>
  <si>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</si>
  <si>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</si>
  <si>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</si>
  <si>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</si>
  <si>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</si>
  <si>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</si>
  <si>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</si>
  <si>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</si>
  <si>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</si>
  <si>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</si>
  <si>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</si>
  <si>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</si>
  <si>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</si>
  <si>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</si>
  <si>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</si>
  <si>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</si>
  <si>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</si>
  <si>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</si>
  <si>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</si>
  <si>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</si>
  <si>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</si>
  <si>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</si>
  <si>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</si>
  <si>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</si>
  <si>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</si>
  <si>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</si>
  <si>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</si>
  <si>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</si>
  <si>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</si>
  <si>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</si>
  <si>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</si>
  <si>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</si>
  <si>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</si>
  <si>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</si>
  <si>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</si>
  <si>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</si>
  <si>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</si>
  <si>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</si>
  <si>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</si>
  <si>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</si>
  <si>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</si>
  <si>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</si>
  <si>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</si>
  <si>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</si>
  <si>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</si>
  <si>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</si>
  <si>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</si>
  <si>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</si>
  <si>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</si>
  <si>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</si>
  <si>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</si>
  <si>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</si>
  <si>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</si>
  <si>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</si>
  <si>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</si>
  <si>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</si>
  <si>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</si>
  <si>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</si>
  <si>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</si>
  <si>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</si>
  <si>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</si>
  <si>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</si>
  <si>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</si>
  <si>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</si>
  <si>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</si>
  <si>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</si>
  <si>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</si>
  <si>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</si>
  <si>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</si>
  <si>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</si>
  <si>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</si>
  <si>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</si>
  <si>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</si>
  <si>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</si>
  <si>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</si>
  <si>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</si>
  <si>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</si>
  <si>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</si>
  <si>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</si>
  <si>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</si>
  <si>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</si>
  <si>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</si>
  <si>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</si>
  <si>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</si>
  <si>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</si>
  <si>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</si>
  <si>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</si>
  <si>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</si>
  <si>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</si>
  <si>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</si>
  <si>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</si>
  <si>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</si>
  <si>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</si>
  <si>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</si>
  <si>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</si>
  <si>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</si>
  <si>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</si>
  <si>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</si>
  <si>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</si>
  <si>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</si>
  <si>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</si>
  <si>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</si>
  <si>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</si>
  <si>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</si>
  <si>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</si>
  <si>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</si>
  <si>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</si>
  <si>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</si>
  <si>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</si>
  <si>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</si>
  <si>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</si>
  <si>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</si>
  <si>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</si>
  <si>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</si>
  <si>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</si>
  <si>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</si>
  <si>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</si>
  <si>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</si>
  <si>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</si>
  <si>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</si>
  <si>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</si>
  <si>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</si>
  <si>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</si>
  <si>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</si>
  <si>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</si>
  <si>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</si>
  <si>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</si>
  <si>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</si>
  <si>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</si>
  <si>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</si>
  <si>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</si>
  <si>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</si>
  <si>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</si>
  <si>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</si>
  <si>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</si>
  <si>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</si>
  <si>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</si>
  <si>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</si>
  <si>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</si>
  <si>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</si>
  <si>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</si>
  <si>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</si>
  <si>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</si>
  <si>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</si>
  <si>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</si>
  <si>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</si>
  <si>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</si>
  <si>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</si>
  <si>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</si>
  <si>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</si>
  <si>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</si>
  <si>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</si>
  <si>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</si>
  <si>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</si>
  <si>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</si>
  <si>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</si>
  <si>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</si>
  <si>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</si>
  <si>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</si>
  <si>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</si>
  <si>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</si>
  <si>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</si>
  <si>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</si>
  <si>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</si>
  <si>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</si>
  <si>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</si>
  <si>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</si>
  <si>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</si>
  <si>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</si>
  <si>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</si>
  <si>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</si>
  <si>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</si>
  <si>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</si>
  <si>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</si>
  <si>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</si>
  <si>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</si>
  <si>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</si>
  <si>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</si>
  <si>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</si>
  <si>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</si>
  <si>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</si>
  <si>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</si>
  <si>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</si>
  <si>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</si>
  <si>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</si>
  <si>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</si>
  <si>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</si>
  <si>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</si>
  <si>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</si>
  <si>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</si>
  <si>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</si>
  <si>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</si>
  <si>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</si>
  <si>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</si>
  <si>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</si>
  <si>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</si>
  <si>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</si>
  <si>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</si>
  <si>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</si>
  <si>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</si>
  <si>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</si>
  <si>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</si>
  <si>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</si>
  <si>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</si>
  <si>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</si>
  <si>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</si>
  <si>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</si>
  <si>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</si>
  <si>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</si>
  <si>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</si>
  <si>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</si>
  <si>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</si>
  <si>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</si>
  <si>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</si>
  <si>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</si>
  <si>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</si>
  <si>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</si>
  <si>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</si>
  <si>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</si>
  <si>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</si>
  <si>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</si>
  <si>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</si>
  <si>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</si>
  <si>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</si>
  <si>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</si>
  <si>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</si>
  <si>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</si>
  <si>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</si>
  <si>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</si>
  <si>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</si>
  <si>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</si>
  <si>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</si>
  <si>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</si>
  <si>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</si>
  <si>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</si>
  <si>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</si>
  <si>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</si>
  <si>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</si>
  <si>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</si>
  <si>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</si>
  <si>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</si>
  <si>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</si>
  <si>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</si>
  <si>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</si>
  <si>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</si>
  <si>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</si>
  <si>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</si>
  <si>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</si>
  <si>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</si>
  <si>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</si>
  <si>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</si>
  <si>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</si>
  <si>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</si>
  <si>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</si>
  <si>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</si>
  <si>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</si>
  <si>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</si>
  <si>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</si>
  <si>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</si>
  <si>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</si>
  <si>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</si>
  <si>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</si>
  <si>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</si>
  <si>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</si>
  <si>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</si>
  <si>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</si>
  <si>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</si>
  <si>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</si>
  <si>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</si>
  <si>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</si>
  <si>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</si>
  <si>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</si>
  <si>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</si>
  <si>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</si>
  <si>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</si>
  <si>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</si>
  <si>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</si>
  <si>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</si>
  <si>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</si>
  <si>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</si>
  <si>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</si>
  <si>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</si>
  <si>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</si>
  <si>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</si>
  <si>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</si>
  <si>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</si>
  <si>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</si>
  <si>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</si>
  <si>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</si>
  <si>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</si>
  <si>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</si>
  <si>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</si>
  <si>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</si>
  <si>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</si>
  <si>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</si>
  <si>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</si>
  <si>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</si>
  <si>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</si>
  <si>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</si>
  <si>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</si>
  <si>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</si>
  <si>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</si>
  <si>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</si>
  <si>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</si>
  <si>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</si>
  <si>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</si>
  <si>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</si>
  <si>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</si>
  <si>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</si>
  <si>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</si>
  <si>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</si>
  <si>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</si>
  <si>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</si>
  <si>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</si>
  <si>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</si>
  <si>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</si>
  <si>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</si>
  <si>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</si>
  <si>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</si>
  <si>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</si>
  <si>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</si>
  <si>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</si>
  <si>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</si>
  <si>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</si>
  <si>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</si>
  <si>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</si>
  <si>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</si>
  <si>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</si>
  <si>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</si>
  <si>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</si>
  <si>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</si>
  <si>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</si>
  <si>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</si>
  <si>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</si>
  <si>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</si>
  <si>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</si>
  <si>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</si>
  <si>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</si>
  <si>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</si>
  <si>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</si>
  <si>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</si>
  <si>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</si>
  <si>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</si>
  <si>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</si>
  <si>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</si>
  <si>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</si>
  <si>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</si>
  <si>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</si>
  <si>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</si>
  <si>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</si>
  <si>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</si>
  <si>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</si>
  <si>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</si>
  <si>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</si>
  <si>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</si>
  <si>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</si>
  <si>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</si>
  <si>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</si>
  <si>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</si>
  <si>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</si>
  <si>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</si>
  <si>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</si>
  <si>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</si>
  <si>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</si>
  <si>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</si>
  <si>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</si>
  <si>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</si>
  <si>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</si>
  <si>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</si>
  <si>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</si>
  <si>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</si>
  <si>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</si>
  <si>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</si>
  <si>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</si>
  <si>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</si>
  <si>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</si>
  <si>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</si>
  <si>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</si>
  <si>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</si>
  <si>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</si>
  <si>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</si>
  <si>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</si>
  <si>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</si>
  <si>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</si>
  <si>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</si>
  <si>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</si>
  <si>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</si>
  <si>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</si>
  <si>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</si>
  <si>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</si>
  <si>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</si>
  <si>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</si>
  <si>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</si>
  <si>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</si>
  <si>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</si>
  <si>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</si>
  <si>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</si>
  <si>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</si>
  <si>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</si>
  <si>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</si>
  <si>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</si>
  <si>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</si>
  <si>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</si>
  <si>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</si>
  <si>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</si>
  <si>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</si>
  <si>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</si>
  <si>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</si>
  <si>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</si>
  <si>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</si>
  <si>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</si>
  <si>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</si>
  <si>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</si>
  <si>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</si>
  <si>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</si>
  <si>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</si>
  <si>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</si>
  <si>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</si>
  <si>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</si>
  <si>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</si>
  <si>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</si>
  <si>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</si>
  <si>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</si>
  <si>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</si>
  <si>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</si>
  <si>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</si>
  <si>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</si>
  <si>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</si>
  <si>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</si>
  <si>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</si>
  <si>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</si>
  <si>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</si>
  <si>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</si>
  <si>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</si>
  <si>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</si>
  <si>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</si>
  <si>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</si>
  <si>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</si>
  <si>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</si>
  <si>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</si>
  <si>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</si>
  <si>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</si>
  <si>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</si>
  <si>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</si>
  <si>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</si>
  <si>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</si>
  <si>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</si>
  <si>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</si>
  <si>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</si>
  <si>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</si>
  <si>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</si>
  <si>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</si>
  <si>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</si>
  <si>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</si>
  <si>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</si>
  <si>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</si>
  <si>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</si>
  <si>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</si>
  <si>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</si>
  <si>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</si>
  <si>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</si>
  <si>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</si>
  <si>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</si>
  <si>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</si>
  <si>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</si>
  <si>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</si>
  <si>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</si>
  <si>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</si>
  <si>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</si>
  <si>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</si>
  <si>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</si>
  <si>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</si>
  <si>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</si>
  <si>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</si>
  <si>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</si>
  <si>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</si>
  <si>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</si>
  <si>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</si>
  <si>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</si>
  <si>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</si>
  <si>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</si>
  <si>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</si>
  <si>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</si>
  <si>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</si>
  <si>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</si>
  <si>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</si>
  <si>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</si>
  <si>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</si>
  <si>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</si>
  <si>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</si>
  <si>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</si>
  <si>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</si>
  <si>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</si>
  <si>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</si>
  <si>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</si>
  <si>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</si>
  <si>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</si>
  <si>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</si>
  <si>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</si>
  <si>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</si>
  <si>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</si>
  <si>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</si>
  <si>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</si>
  <si>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</si>
  <si>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</si>
  <si>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</si>
  <si>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</si>
  <si>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</si>
  <si>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</si>
  <si>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</si>
  <si>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</si>
  <si>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</si>
  <si>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</si>
  <si>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</si>
  <si>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</si>
  <si>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</si>
  <si>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</si>
  <si>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</si>
  <si>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</si>
  <si>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</si>
  <si>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</si>
  <si>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</si>
  <si>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</si>
  <si>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</si>
  <si>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</si>
  <si>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</si>
  <si>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</si>
  <si>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</si>
  <si>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</si>
  <si>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</si>
  <si>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</si>
  <si>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</si>
  <si>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</si>
  <si>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</si>
  <si>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</si>
  <si>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</si>
  <si>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</si>
  <si>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</si>
  <si>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</si>
  <si>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</si>
  <si>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</si>
  <si>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</si>
  <si>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</si>
  <si>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</si>
  <si>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</si>
  <si>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</si>
  <si>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</si>
  <si>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</si>
  <si>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</si>
  <si>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</si>
  <si>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</si>
  <si>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</si>
  <si>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</si>
  <si>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</si>
  <si>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</si>
  <si>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</si>
  <si>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</si>
  <si>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</si>
  <si>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</si>
  <si>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</si>
  <si>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</si>
  <si>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</si>
  <si>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</si>
  <si>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</si>
  <si>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</si>
  <si>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</si>
  <si>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</si>
  <si>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</si>
  <si>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</si>
  <si>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</si>
  <si>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</si>
  <si>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</si>
  <si>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</si>
  <si>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</si>
  <si>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</si>
  <si>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</si>
  <si>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</si>
  <si>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</si>
  <si>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</si>
  <si>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</si>
  <si>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</si>
  <si>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</si>
  <si>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</si>
  <si>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</si>
  <si>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</si>
  <si>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</si>
  <si>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</si>
  <si>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</si>
  <si>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</si>
  <si>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</si>
  <si>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</si>
  <si>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</si>
  <si>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</si>
  <si>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</si>
  <si>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</si>
  <si>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</si>
  <si>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</si>
  <si>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</si>
  <si>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</si>
  <si>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</si>
  <si>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</si>
  <si>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</si>
  <si>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</si>
  <si>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</si>
  <si>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</si>
  <si>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</si>
  <si>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</si>
  <si>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</si>
  <si>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</si>
  <si>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</si>
  <si>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</si>
  <si>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</si>
  <si>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</si>
  <si>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</si>
  <si>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</si>
  <si>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</si>
  <si>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</si>
  <si>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</si>
  <si>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</si>
  <si>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</si>
  <si>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</si>
  <si>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</si>
  <si>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</si>
  <si>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</si>
  <si>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</si>
  <si>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</si>
  <si>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</si>
  <si>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</si>
  <si>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</si>
  <si>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</si>
  <si>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</si>
  <si>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</si>
  <si>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</si>
  <si>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</si>
  <si>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</si>
  <si>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</si>
  <si>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</si>
  <si>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</si>
  <si>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</si>
  <si>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</si>
  <si>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</si>
  <si>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</si>
  <si>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</si>
  <si>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</si>
  <si>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</si>
  <si>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</si>
  <si>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</si>
  <si>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</si>
  <si>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</si>
  <si>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</si>
  <si>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</si>
  <si>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</si>
  <si>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</si>
  <si>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</si>
  <si>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</si>
  <si>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</si>
  <si>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</si>
  <si>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</si>
  <si>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</si>
  <si>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</si>
  <si>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</si>
  <si>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</si>
  <si>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</si>
  <si>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</si>
  <si>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</si>
  <si>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</si>
  <si>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</si>
  <si>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</si>
  <si>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</si>
  <si>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</si>
  <si>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</si>
  <si>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</si>
  <si>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</si>
  <si>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</si>
  <si>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</si>
  <si>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</si>
  <si>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</si>
  <si>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</si>
  <si>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</si>
  <si>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</si>
  <si>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</si>
  <si>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</si>
  <si>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</si>
  <si>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</si>
  <si>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</si>
  <si>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</si>
  <si>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</si>
  <si>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</si>
  <si>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</si>
  <si>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</si>
  <si>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</si>
  <si>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</si>
  <si>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</si>
  <si>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</si>
  <si>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</si>
  <si>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</si>
  <si>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</si>
  <si>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</si>
  <si>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</si>
  <si>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</si>
  <si>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</si>
  <si>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</si>
  <si>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</si>
  <si>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</si>
  <si>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</si>
  <si>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</si>
  <si>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</si>
  <si>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</si>
  <si>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</si>
  <si>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</si>
  <si>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</si>
  <si>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</si>
  <si>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</si>
  <si>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</si>
  <si>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</si>
  <si>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</si>
  <si>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</si>
  <si>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</si>
  <si>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</si>
  <si>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</si>
  <si>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</si>
  <si>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</si>
  <si>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</si>
  <si>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</si>
  <si>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</si>
  <si>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</si>
  <si>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</si>
  <si>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</si>
  <si>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</si>
  <si>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</si>
  <si>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</si>
  <si>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</si>
  <si>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</si>
  <si>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</si>
  <si>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</si>
  <si>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</si>
  <si>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</si>
  <si>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</si>
  <si>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</si>
  <si>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</si>
  <si>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</si>
  <si>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</si>
  <si>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</si>
  <si>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</si>
  <si>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</si>
  <si>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</si>
  <si>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</si>
  <si>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</si>
  <si>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</si>
  <si>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</si>
  <si>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</si>
  <si>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</si>
  <si>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</si>
  <si>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</si>
  <si>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</si>
  <si>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</si>
  <si>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</si>
  <si>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</si>
  <si>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</si>
  <si>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</si>
  <si>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</si>
  <si>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</si>
  <si>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</si>
  <si>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</si>
  <si>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</si>
  <si>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</si>
  <si>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</si>
  <si>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</si>
  <si>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</si>
  <si>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</si>
  <si>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</si>
  <si>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</si>
  <si>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</si>
  <si>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</si>
  <si>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</si>
  <si>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</si>
  <si>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</si>
  <si>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</si>
  <si>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</si>
  <si>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</si>
  <si>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</si>
  <si>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</si>
  <si>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</si>
  <si>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</si>
  <si>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</si>
  <si>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</si>
  <si>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</si>
  <si>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</si>
  <si>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</si>
  <si>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</si>
  <si>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</si>
  <si>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</si>
  <si>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</si>
  <si>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</si>
  <si>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</si>
  <si>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</si>
  <si>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</si>
  <si>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</si>
  <si>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</si>
  <si>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</si>
  <si>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</si>
  <si>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</si>
  <si>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</si>
  <si>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</si>
  <si>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</si>
  <si>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</si>
  <si>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</si>
  <si>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</si>
  <si>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</si>
  <si>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</si>
  <si>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</si>
  <si>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</si>
  <si>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</si>
  <si>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</si>
  <si>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</si>
  <si>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</si>
  <si>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</si>
  <si>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</si>
  <si>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</si>
  <si>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</si>
  <si>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</si>
  <si>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</si>
  <si>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</si>
  <si>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</si>
  <si>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</si>
  <si>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</si>
  <si>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</si>
  <si>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</si>
  <si>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</si>
  <si>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</si>
  <si>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</si>
  <si>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</si>
  <si>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</si>
  <si>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</si>
  <si>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</si>
  <si>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</si>
  <si>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</si>
  <si>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</si>
  <si>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</si>
  <si>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</si>
  <si>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</si>
  <si>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</si>
  <si>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</si>
  <si>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</si>
  <si>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</si>
  <si>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</si>
  <si>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</si>
  <si>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</si>
  <si>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</si>
  <si>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</si>
  <si>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</si>
  <si>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</si>
  <si>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</si>
  <si>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</si>
  <si>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</si>
  <si>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</si>
  <si>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</si>
  <si>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</si>
  <si>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</si>
  <si>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</si>
  <si>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</si>
  <si>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</si>
  <si>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</si>
  <si>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</si>
  <si>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</si>
  <si>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</si>
  <si>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</si>
  <si>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</si>
  <si>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</si>
  <si>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</si>
  <si>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</si>
  <si>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</si>
  <si>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</si>
  <si>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</si>
  <si>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</si>
  <si>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</si>
  <si>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</si>
  <si>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</si>
  <si>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</si>
  <si>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</si>
  <si>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</si>
  <si>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</si>
  <si>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</si>
  <si>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</si>
  <si>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</si>
  <si>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</si>
  <si>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</si>
  <si>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</si>
  <si>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</si>
  <si>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</si>
  <si>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</si>
  <si>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</si>
  <si>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</si>
  <si>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</si>
  <si>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</si>
  <si>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</si>
  <si>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</si>
  <si>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</si>
  <si>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</si>
  <si>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</si>
  <si>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</si>
  <si>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</si>
  <si>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</si>
  <si>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</si>
  <si>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</si>
  <si>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</si>
  <si>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</si>
  <si>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</si>
  <si>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</si>
  <si>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</si>
  <si>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</si>
  <si>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</si>
  <si>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</si>
  <si>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</si>
  <si>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</si>
  <si>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</si>
  <si>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</si>
  <si>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</si>
  <si>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</si>
  <si>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</si>
  <si>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</si>
  <si>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</si>
  <si>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</si>
  <si>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</si>
  <si>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</si>
  <si>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</si>
  <si>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</si>
  <si>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</si>
  <si>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</si>
  <si>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</si>
  <si>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</si>
  <si>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</si>
  <si>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</si>
  <si>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</si>
  <si>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</si>
  <si>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</si>
  <si>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</si>
  <si>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</si>
  <si>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</si>
  <si>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</si>
  <si>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</si>
  <si>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</si>
  <si>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</si>
  <si>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</si>
  <si>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</si>
  <si>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</si>
  <si>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</si>
  <si>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</si>
  <si>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</si>
  <si>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</si>
  <si>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</si>
  <si>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</si>
  <si>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</si>
  <si>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</si>
  <si>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</si>
  <si>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</si>
  <si>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</si>
  <si>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</si>
  <si>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</si>
  <si>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</si>
  <si>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</si>
  <si>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</si>
  <si>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</si>
  <si>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</si>
  <si>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</si>
  <si>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</si>
  <si>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</si>
  <si>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</si>
  <si>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</si>
  <si>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</si>
  <si>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</si>
  <si>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</si>
  <si>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</si>
  <si>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</si>
  <si>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</si>
  <si>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</si>
  <si>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</si>
  <si>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</si>
  <si>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</si>
  <si>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</si>
  <si>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</si>
  <si>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</si>
  <si>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</si>
  <si>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</si>
  <si>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</si>
  <si>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</si>
  <si>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</si>
  <si>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</si>
  <si>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</si>
  <si>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</si>
  <si>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</si>
  <si>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</si>
  <si>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</si>
  <si>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</si>
  <si>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</si>
  <si>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</si>
  <si>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</si>
  <si>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</si>
  <si>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</si>
  <si>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</si>
  <si>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</si>
  <si>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</si>
  <si>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</si>
  <si>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</si>
  <si>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</si>
  <si>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</si>
  <si>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</si>
  <si>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</si>
  <si>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</si>
  <si>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</si>
  <si>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</si>
  <si>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</si>
  <si>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</si>
  <si>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</si>
  <si>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</si>
  <si>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</si>
  <si>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</si>
  <si>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</si>
  <si>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</si>
  <si>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</si>
  <si>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</si>
  <si>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</si>
  <si>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</si>
  <si>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</si>
  <si>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</si>
  <si>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</si>
  <si>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</si>
  <si>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</si>
  <si>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</si>
  <si>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</si>
  <si>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</si>
  <si>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</si>
  <si>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</si>
  <si>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</si>
  <si>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</si>
  <si>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</si>
  <si>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</si>
  <si>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</si>
  <si>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</si>
  <si>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</si>
  <si>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</si>
  <si>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</si>
  <si>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</si>
  <si>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</si>
  <si>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</si>
  <si>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</si>
  <si>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</si>
  <si>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</si>
  <si>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</si>
  <si>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</si>
  <si>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</si>
  <si>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</si>
  <si>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</si>
  <si>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</si>
  <si>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</si>
  <si>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</si>
  <si>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</si>
  <si>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</si>
  <si>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</si>
  <si>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</si>
  <si>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</si>
  <si>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</si>
  <si>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</si>
  <si>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</si>
  <si>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</si>
  <si>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</si>
  <si>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</si>
  <si>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</si>
  <si>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</si>
  <si>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</si>
  <si>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</si>
  <si>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</si>
  <si>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</si>
  <si>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</si>
  <si>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</si>
  <si>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</si>
  <si>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</si>
  <si>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</si>
  <si>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</si>
  <si>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</si>
  <si>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</si>
  <si>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</si>
  <si>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</si>
  <si>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</si>
  <si>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</si>
  <si>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</si>
  <si>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</si>
  <si>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</si>
  <si>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</si>
  <si>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</si>
  <si>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</si>
  <si>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</si>
  <si>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</si>
  <si>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</si>
  <si>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</si>
  <si>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</si>
  <si>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</si>
  <si>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</si>
  <si>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</si>
  <si>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</si>
  <si>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</si>
  <si>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</si>
  <si>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</si>
  <si>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</si>
  <si>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</si>
  <si>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</si>
  <si>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</si>
  <si>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</si>
  <si>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</si>
  <si>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</si>
  <si>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</si>
  <si>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</si>
  <si>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</si>
  <si>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</si>
  <si>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</si>
  <si>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</si>
  <si>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</si>
  <si>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</si>
  <si>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</si>
  <si>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</si>
  <si>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</si>
  <si>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</si>
  <si>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</si>
  <si>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</si>
  <si>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</si>
  <si>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</si>
  <si>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</si>
  <si>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</si>
  <si>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</si>
  <si>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</si>
  <si>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</si>
  <si>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</si>
  <si>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</si>
  <si>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</si>
  <si>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</si>
  <si>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</si>
  <si>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</si>
  <si>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</si>
  <si>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</si>
  <si>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</si>
  <si>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</si>
  <si>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</si>
  <si>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</si>
  <si>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</si>
  <si>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</si>
  <si>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</si>
  <si>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</si>
  <si>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</si>
  <si>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</si>
  <si>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</si>
  <si>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</si>
  <si>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</si>
  <si>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</si>
  <si>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</si>
  <si>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</si>
  <si>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</si>
  <si>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</si>
  <si>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</si>
  <si>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</si>
  <si>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</si>
  <si>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</si>
  <si>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</si>
  <si>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</si>
  <si>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</si>
  <si>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</si>
  <si>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</si>
  <si>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</si>
  <si>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</si>
  <si>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</si>
  <si>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</si>
  <si>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</si>
  <si>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</si>
  <si>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</si>
  <si>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</si>
  <si>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</si>
  <si>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</si>
  <si>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</si>
  <si>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</si>
  <si>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</si>
  <si>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</si>
  <si>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</si>
  <si>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</si>
  <si>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</si>
  <si>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</si>
  <si>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</si>
  <si>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</si>
  <si>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</si>
  <si>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</si>
  <si>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</si>
  <si>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</si>
  <si>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</si>
  <si>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</si>
  <si>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</si>
  <si>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</si>
  <si>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</si>
  <si>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</si>
  <si>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</si>
  <si>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</si>
  <si>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</si>
  <si>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</si>
  <si>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</si>
  <si>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</si>
  <si>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</si>
  <si>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</si>
  <si>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</si>
  <si>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</si>
  <si>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</si>
  <si>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</si>
  <si>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</si>
  <si>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</si>
  <si>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</si>
  <si>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</si>
  <si>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</si>
  <si>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</si>
  <si>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</si>
  <si>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</si>
  <si>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</si>
  <si>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</si>
  <si>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</si>
  <si>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</si>
  <si>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</si>
  <si>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</si>
  <si>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</si>
  <si>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</si>
  <si>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</si>
  <si>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</si>
  <si>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</si>
  <si>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</si>
  <si>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</si>
  <si>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</si>
  <si>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</si>
  <si>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</si>
  <si>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</si>
  <si>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</si>
  <si>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</si>
  <si>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</si>
  <si>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</si>
  <si>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</si>
  <si>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</si>
  <si>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</si>
  <si>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</si>
  <si>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</si>
  <si>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</si>
  <si>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</si>
  <si>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</si>
  <si>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</si>
  <si>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</si>
  <si>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</si>
  <si>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</si>
  <si>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</si>
  <si>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</si>
  <si>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</si>
  <si>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</si>
  <si>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</si>
  <si>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</si>
  <si>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</si>
  <si>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</si>
  <si>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</si>
  <si>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</si>
  <si>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</si>
  <si>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</si>
  <si>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</si>
  <si>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</si>
  <si>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</si>
  <si>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</si>
  <si>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</si>
  <si>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</si>
  <si>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</si>
  <si>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</si>
  <si>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</si>
  <si>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</si>
  <si>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</si>
  <si>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</si>
  <si>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</si>
  <si>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</si>
  <si>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</si>
  <si>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</si>
  <si>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</si>
  <si>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</si>
  <si>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</si>
  <si>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</si>
  <si>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</si>
  <si>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</si>
  <si>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</si>
  <si>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</si>
  <si>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</si>
  <si>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</si>
  <si>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</si>
  <si>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</si>
  <si>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</si>
  <si>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</si>
  <si>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</si>
  <si>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</si>
  <si>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</si>
  <si>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</si>
  <si>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</si>
  <si>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</si>
  <si>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</si>
  <si>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</si>
  <si>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</si>
  <si>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</si>
  <si>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</si>
  <si>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</si>
  <si>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</si>
  <si>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</si>
  <si>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</si>
  <si>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</si>
  <si>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</si>
  <si>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</si>
  <si>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</si>
  <si>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</si>
  <si>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</si>
  <si>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</si>
  <si>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</si>
  <si>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</si>
  <si>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</si>
  <si>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</si>
  <si>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</si>
  <si>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</si>
  <si>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</si>
  <si>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</si>
  <si>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</si>
  <si>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</si>
  <si>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</si>
  <si>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</si>
  <si>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</si>
  <si>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</si>
  <si>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</si>
  <si>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</si>
  <si>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</si>
  <si>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</si>
  <si>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</si>
  <si>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</si>
  <si>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</si>
  <si>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</si>
  <si>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</si>
  <si>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</si>
  <si>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</si>
  <si>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</si>
  <si>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</si>
  <si>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</si>
  <si>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</si>
  <si>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</si>
  <si>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</si>
  <si>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</si>
  <si>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</si>
  <si>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</si>
  <si>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</si>
  <si>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</si>
  <si>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</si>
  <si>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</si>
  <si>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</si>
  <si>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</si>
  <si>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</si>
  <si>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</si>
  <si>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</si>
  <si>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</si>
  <si>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</si>
  <si>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</si>
  <si>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</si>
  <si>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</si>
  <si>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</si>
  <si>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</si>
  <si>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</si>
  <si>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</si>
  <si>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</si>
  <si>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</si>
  <si>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</si>
  <si>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</si>
  <si>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</si>
  <si>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</si>
  <si>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</si>
  <si>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</si>
  <si>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</si>
  <si>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</si>
  <si>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</si>
  <si>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</si>
  <si>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</si>
  <si>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</si>
  <si>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</si>
  <si>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</si>
  <si>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</si>
  <si>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</si>
  <si>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</si>
  <si>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</si>
  <si>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</si>
  <si>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</si>
  <si>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</si>
  <si>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</si>
  <si>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</si>
  <si>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</si>
  <si>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</si>
  <si>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</si>
  <si>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</si>
  <si>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</si>
  <si>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</si>
  <si>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</si>
  <si>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</si>
  <si>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</si>
  <si>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</si>
  <si>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</si>
  <si>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</si>
  <si>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</si>
  <si>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</si>
  <si>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</si>
  <si>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</si>
  <si>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</si>
  <si>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</si>
  <si>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</si>
  <si>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</si>
  <si>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</si>
  <si>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</si>
  <si>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</si>
  <si>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</si>
  <si>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</si>
  <si>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</si>
  <si>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</si>
  <si>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</si>
  <si>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</si>
  <si>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</si>
  <si>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</si>
  <si>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</si>
  <si>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</si>
  <si>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</si>
  <si>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</si>
  <si>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</si>
  <si>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</si>
  <si>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</si>
  <si>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</si>
  <si>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</si>
  <si>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</si>
  <si>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</si>
  <si>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</si>
  <si>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</si>
  <si>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</si>
  <si>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</si>
  <si>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</si>
  <si>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</si>
  <si>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</si>
  <si>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</si>
  <si>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</si>
  <si>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</si>
  <si>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</si>
  <si>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</si>
  <si>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</si>
  <si>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</si>
  <si>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</si>
  <si>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</si>
  <si>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</si>
  <si>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</si>
  <si>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</si>
  <si>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</si>
  <si>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</si>
  <si>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</si>
  <si>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</si>
  <si>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</si>
  <si>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</si>
  <si>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</si>
  <si>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</si>
  <si>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</si>
  <si>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</si>
  <si>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</si>
  <si>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</si>
  <si>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</si>
  <si>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</si>
  <si>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</si>
  <si>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</si>
  <si>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</si>
  <si>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</si>
  <si>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</si>
  <si>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</si>
  <si>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</si>
  <si>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</si>
  <si>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</si>
  <si>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</si>
  <si>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</si>
  <si>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</si>
  <si>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</si>
  <si>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</si>
  <si>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</si>
  <si>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</si>
  <si>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</si>
  <si>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</si>
  <si>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</si>
  <si>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</si>
  <si>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</si>
  <si>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</si>
  <si>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</si>
  <si>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</si>
  <si>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</si>
  <si>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</si>
  <si>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</si>
  <si>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</si>
  <si>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</si>
  <si>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</si>
  <si>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</si>
  <si>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</si>
  <si>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</si>
  <si>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</si>
  <si>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</si>
  <si>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</si>
  <si>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</si>
  <si>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</si>
  <si>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</si>
  <si>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</si>
  <si>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</si>
  <si>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</si>
  <si>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</si>
  <si>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</si>
  <si>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</si>
  <si>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</si>
  <si>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</si>
  <si>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</si>
  <si>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</si>
  <si>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</si>
  <si>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</si>
  <si>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</si>
  <si>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</si>
  <si>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</si>
  <si>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</si>
  <si>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</si>
  <si>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</si>
  <si>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</si>
  <si>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</si>
  <si>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</si>
  <si>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</si>
  <si>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</si>
  <si>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</si>
  <si>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</si>
  <si>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</si>
  <si>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</si>
  <si>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</si>
  <si>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</si>
  <si>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</si>
  <si>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</si>
  <si>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</si>
  <si>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</si>
  <si>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</si>
  <si>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</si>
  <si>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</si>
  <si>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</si>
  <si>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</si>
  <si>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</si>
  <si>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</si>
  <si>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</si>
  <si>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</si>
  <si>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</si>
  <si>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</si>
  <si>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</si>
  <si>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</si>
  <si>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</si>
  <si>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</si>
  <si>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</si>
  <si>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</si>
  <si>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</si>
  <si>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</si>
  <si>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</si>
  <si>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</si>
  <si>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</si>
  <si>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</si>
  <si>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</si>
  <si>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</si>
  <si>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</si>
  <si>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</si>
  <si>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</si>
  <si>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</si>
  <si>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</si>
  <si>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</si>
  <si>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</si>
  <si>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</si>
  <si>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</si>
  <si>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</si>
  <si>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</si>
  <si>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</si>
  <si>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</si>
  <si>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</si>
  <si>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</si>
  <si>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</si>
  <si>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</si>
  <si>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</si>
  <si>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</si>
  <si>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</si>
  <si>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</si>
  <si>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</si>
  <si>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</si>
  <si>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</si>
  <si>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</si>
  <si>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</si>
  <si>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</si>
  <si>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</si>
  <si>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</si>
  <si>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</si>
  <si>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</si>
  <si>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</si>
  <si>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</si>
  <si>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</si>
  <si>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</si>
  <si>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</si>
  <si>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</si>
  <si>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</si>
  <si>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</si>
  <si>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</si>
  <si>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</si>
  <si>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</si>
  <si>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</si>
  <si>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</si>
  <si>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</si>
  <si>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</si>
  <si>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</si>
  <si>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</si>
  <si>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</si>
  <si>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</si>
  <si>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</si>
  <si>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</si>
  <si>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</si>
  <si>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</si>
  <si>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</si>
  <si>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</si>
  <si>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</si>
  <si>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</si>
  <si>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</si>
  <si>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</si>
  <si>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</si>
  <si>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</si>
  <si>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</si>
  <si>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</si>
  <si>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</si>
  <si>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</si>
  <si>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</si>
  <si>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</si>
  <si>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</si>
  <si>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</si>
  <si>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</si>
  <si>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</si>
  <si>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</si>
  <si>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</si>
  <si>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</si>
  <si>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</si>
  <si>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</si>
  <si>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</si>
  <si>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</si>
  <si>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</si>
  <si>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</si>
  <si>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</si>
  <si>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</si>
  <si>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</si>
  <si>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</si>
  <si>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</si>
  <si>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</si>
  <si>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</si>
  <si>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</si>
  <si>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</si>
  <si>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</si>
  <si>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</si>
  <si>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</si>
  <si>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</si>
  <si>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</si>
  <si>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</si>
  <si>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</si>
  <si>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</si>
  <si>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</si>
  <si>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</si>
  <si>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</si>
  <si>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</si>
  <si>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</si>
  <si>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</si>
  <si>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</si>
  <si>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</si>
  <si>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</si>
  <si>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</si>
  <si>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</si>
  <si>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</si>
  <si>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</si>
  <si>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</si>
  <si>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</si>
  <si>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</si>
  <si>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</si>
  <si>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</si>
  <si>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</si>
  <si>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</si>
  <si>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</si>
  <si>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</si>
  <si>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</si>
  <si>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</si>
  <si>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</si>
  <si>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</si>
  <si>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</si>
  <si>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</si>
  <si>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</si>
  <si>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</si>
  <si>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</si>
  <si>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</si>
  <si>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</si>
  <si>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</si>
  <si>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</si>
  <si>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</si>
  <si>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</si>
  <si>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</si>
  <si>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</si>
  <si>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</si>
  <si>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</si>
  <si>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</si>
  <si>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</si>
  <si>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</si>
  <si>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</si>
  <si>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</si>
  <si>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</si>
  <si>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</si>
  <si>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</si>
  <si>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</si>
  <si>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</si>
  <si>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</si>
  <si>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</si>
  <si>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</si>
  <si>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</si>
  <si>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</si>
  <si>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</si>
  <si>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</si>
  <si>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</si>
  <si>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</si>
  <si>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</si>
  <si>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</si>
  <si>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</si>
  <si>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</si>
  <si>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</si>
  <si>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</si>
  <si>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</si>
  <si>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</si>
  <si>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</si>
  <si>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</si>
  <si>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</si>
  <si>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</si>
  <si>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</si>
  <si>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</si>
  <si>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</si>
  <si>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</si>
  <si>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</si>
  <si>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</si>
  <si>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</si>
  <si>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</si>
  <si>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</si>
  <si>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</si>
  <si>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</si>
  <si>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</si>
  <si>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</si>
  <si>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</si>
  <si>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</si>
  <si>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</si>
  <si>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</si>
  <si>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</si>
  <si>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</si>
  <si>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</si>
  <si>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</si>
  <si>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</si>
  <si>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</si>
  <si>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</si>
  <si>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</si>
  <si>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</si>
  <si>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</si>
  <si>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</si>
  <si>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</si>
  <si>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</si>
  <si>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</si>
  <si>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</si>
  <si>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</si>
  <si>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</si>
  <si>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</si>
  <si>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</si>
  <si>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</si>
  <si>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</si>
  <si>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</si>
  <si>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</si>
  <si>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</si>
  <si>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</si>
  <si>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</si>
  <si>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</si>
  <si>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</si>
  <si>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</si>
  <si>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</si>
  <si>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</si>
  <si>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</si>
  <si>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</si>
  <si>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</si>
  <si>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</si>
  <si>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</si>
  <si>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</si>
  <si>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</si>
  <si>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</si>
  <si>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</si>
  <si>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</si>
  <si>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</si>
  <si>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</si>
  <si>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</si>
  <si>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</si>
  <si>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</si>
  <si>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</si>
  <si>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</si>
  <si>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</si>
  <si>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</si>
  <si>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</si>
  <si>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</si>
  <si>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</si>
  <si>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</si>
  <si>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</si>
  <si>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</si>
  <si>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</si>
  <si>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</si>
  <si>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</si>
  <si>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</si>
  <si>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</si>
  <si>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</si>
  <si>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</si>
  <si>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</si>
  <si>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</si>
  <si>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</si>
  <si>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</si>
  <si>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</si>
  <si>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</si>
  <si>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</si>
  <si>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</si>
  <si>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</si>
  <si>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</si>
  <si>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</si>
  <si>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</si>
  <si>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</si>
  <si>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</si>
  <si>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</si>
  <si>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</si>
  <si>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</si>
  <si>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</si>
  <si>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</si>
  <si>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</si>
  <si>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</si>
  <si>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</si>
  <si>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</si>
  <si>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</si>
  <si>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</si>
  <si>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</si>
  <si>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</si>
  <si>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</si>
  <si>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</si>
  <si>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</si>
  <si>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</si>
  <si>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</si>
  <si>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</si>
  <si>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</si>
  <si>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</si>
  <si>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</si>
  <si>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</si>
  <si>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</si>
  <si>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</si>
  <si>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</si>
  <si>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</si>
  <si>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</si>
  <si>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</si>
  <si>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</si>
  <si>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</si>
  <si>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</si>
  <si>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</si>
  <si>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</si>
  <si>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</si>
  <si>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</si>
  <si>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</si>
  <si>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</si>
  <si>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</si>
  <si>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</si>
  <si>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</si>
  <si>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</si>
  <si>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</si>
  <si>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</si>
  <si>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</si>
  <si>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</si>
  <si>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</si>
  <si>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</si>
  <si>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</si>
  <si>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</si>
  <si>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</si>
  <si>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</si>
  <si>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</si>
  <si>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</si>
  <si>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</si>
  <si>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</si>
  <si>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</si>
  <si>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</si>
  <si>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</si>
  <si>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</si>
  <si>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</si>
  <si>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</si>
  <si>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</si>
  <si>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</si>
  <si>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</si>
  <si>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</si>
  <si>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</si>
  <si>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</si>
  <si>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</si>
  <si>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</si>
  <si>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</si>
  <si>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</si>
  <si>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</si>
  <si>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</si>
  <si>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</si>
  <si>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</si>
  <si>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</si>
  <si>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</si>
  <si>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</si>
  <si>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</si>
  <si>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</si>
  <si>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</si>
  <si>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</si>
  <si>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</si>
  <si>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</si>
  <si>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</si>
  <si>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</si>
  <si>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</si>
  <si>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</si>
  <si>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</si>
  <si>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</si>
  <si>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</si>
  <si>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</si>
  <si>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</si>
  <si>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</si>
  <si>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</si>
  <si>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</si>
  <si>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</si>
  <si>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</si>
  <si>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</si>
  <si>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</si>
  <si>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</si>
  <si>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</si>
  <si>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</si>
  <si>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</si>
  <si>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</si>
  <si>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</si>
  <si>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</si>
  <si>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</si>
  <si>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</si>
  <si>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</si>
  <si>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</si>
  <si>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</si>
  <si>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</si>
  <si>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</si>
  <si>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</si>
  <si>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</si>
  <si>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</si>
  <si>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</si>
  <si>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</si>
  <si>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</si>
  <si>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</si>
  <si>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</si>
  <si>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</si>
  <si>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</si>
  <si>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</si>
  <si>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</si>
  <si>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</si>
  <si>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</si>
  <si>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</si>
  <si>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</si>
  <si>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</si>
  <si>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</si>
  <si>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</si>
  <si>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</si>
  <si>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</si>
  <si>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</si>
  <si>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</si>
  <si>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</si>
  <si>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</si>
  <si>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</si>
  <si>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</si>
  <si>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</si>
  <si>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</si>
  <si>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</si>
  <si>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</si>
  <si>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</si>
  <si>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</si>
  <si>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</si>
  <si>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</si>
  <si>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</si>
  <si>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</si>
  <si>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</si>
  <si>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</si>
  <si>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</si>
  <si>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</si>
  <si>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</si>
  <si>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</si>
  <si>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</si>
  <si>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</si>
  <si>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</si>
  <si>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</si>
  <si>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</si>
  <si>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</si>
  <si>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</si>
  <si>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</si>
  <si>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</si>
  <si>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</si>
  <si>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</si>
  <si>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</si>
  <si>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</si>
  <si>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</si>
  <si>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</si>
  <si>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</si>
  <si>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</si>
  <si>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</si>
  <si>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</si>
  <si>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</si>
  <si>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</si>
  <si>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</si>
  <si>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</si>
  <si>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</si>
  <si>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</si>
  <si>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</si>
  <si>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</si>
  <si>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</si>
  <si>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</si>
  <si>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</si>
  <si>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</si>
  <si>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</si>
  <si>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</si>
  <si>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</si>
  <si>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</si>
  <si>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</si>
  <si>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</si>
  <si>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</si>
  <si>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</si>
  <si>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</si>
  <si>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</si>
  <si>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</si>
  <si>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</si>
  <si>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</si>
  <si>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</si>
  <si>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</si>
  <si>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</si>
  <si>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</si>
  <si>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</si>
  <si>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</si>
  <si>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</si>
  <si>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</si>
  <si>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</si>
  <si>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</si>
  <si>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</si>
  <si>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</si>
  <si>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</si>
  <si>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</si>
  <si>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</si>
  <si>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</si>
  <si>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</si>
  <si>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</si>
  <si>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</si>
  <si>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</si>
  <si>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</si>
  <si>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</si>
  <si>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</si>
  <si>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</si>
  <si>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</si>
  <si>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</si>
  <si>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</si>
  <si>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</si>
  <si>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</si>
  <si>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</si>
  <si>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</si>
  <si>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</si>
  <si>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</si>
  <si>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</si>
  <si>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</si>
  <si>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</si>
  <si>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</si>
  <si>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</si>
  <si>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</si>
  <si>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</si>
  <si>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</si>
  <si>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</si>
  <si>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</si>
  <si>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</si>
  <si>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</si>
  <si>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</si>
  <si>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</si>
  <si>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</si>
  <si>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</si>
  <si>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</si>
  <si>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</si>
  <si>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</si>
  <si>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</si>
  <si>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</si>
  <si>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</si>
  <si>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</si>
  <si>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</si>
  <si>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</si>
  <si>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</si>
  <si>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</si>
  <si>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</si>
  <si>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</si>
  <si>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</si>
  <si>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</si>
  <si>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</si>
  <si>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</si>
  <si>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</si>
  <si>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</si>
  <si>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</si>
  <si>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</si>
  <si>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</si>
  <si>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</si>
  <si>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</si>
  <si>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</si>
  <si>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</si>
  <si>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</si>
  <si>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</si>
  <si>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</si>
  <si>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</si>
  <si>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</si>
  <si>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</si>
  <si>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</si>
  <si>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</si>
  <si>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</si>
  <si>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</si>
  <si>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</si>
  <si>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</si>
  <si>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</si>
  <si>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</si>
  <si>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</si>
  <si>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</si>
  <si>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</si>
  <si>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</si>
  <si>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</si>
  <si>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</si>
  <si>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</si>
  <si>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</si>
  <si>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</si>
  <si>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</si>
  <si>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</si>
  <si>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</si>
  <si>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</si>
  <si>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</si>
  <si>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</si>
  <si>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</si>
  <si>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</si>
  <si>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</si>
  <si>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</si>
  <si>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</si>
  <si>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</si>
  <si>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</si>
  <si>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</si>
  <si>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</si>
  <si>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</si>
  <si>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</si>
  <si>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</si>
  <si>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</si>
  <si>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</si>
  <si>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</si>
  <si>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</si>
  <si>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</si>
  <si>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</si>
  <si>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</si>
  <si>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</si>
  <si>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</si>
  <si>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</si>
  <si>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</si>
  <si>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</si>
  <si>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</si>
  <si>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</si>
  <si>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</si>
  <si>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</si>
  <si>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</si>
  <si>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</si>
  <si>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</si>
  <si>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</si>
  <si>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</si>
  <si>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</si>
  <si>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</si>
  <si>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</si>
  <si>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</si>
  <si>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</si>
  <si>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</si>
  <si>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</si>
  <si>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</si>
  <si>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</si>
  <si>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</si>
  <si>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</si>
  <si>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</si>
  <si>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</si>
  <si>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</si>
  <si>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</si>
  <si>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</si>
  <si>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</si>
  <si>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</si>
  <si>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</si>
  <si>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</si>
  <si>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</si>
  <si>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</si>
  <si>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</si>
  <si>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</si>
  <si>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</si>
  <si>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</si>
  <si>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</si>
  <si>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</si>
  <si>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</si>
  <si>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</si>
  <si>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</si>
  <si>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</si>
  <si>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</si>
  <si>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</si>
  <si>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</si>
  <si>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</si>
  <si>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</si>
  <si>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</si>
  <si>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</si>
  <si>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</si>
  <si>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</si>
  <si>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</si>
  <si>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</si>
  <si>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</si>
  <si>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</si>
  <si>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</si>
  <si>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</si>
  <si>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</si>
  <si>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</si>
  <si>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</si>
  <si>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</si>
  <si>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</si>
  <si>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</si>
  <si>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</si>
  <si>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</si>
  <si>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</si>
  <si>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</si>
  <si>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</si>
  <si>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</si>
  <si>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</si>
  <si>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</si>
  <si>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</si>
  <si>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</si>
  <si>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</si>
  <si>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</si>
  <si>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</si>
  <si>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</si>
  <si>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</si>
  <si>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</si>
  <si>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</si>
  <si>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</si>
  <si>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</si>
  <si>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</si>
  <si>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</si>
  <si>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</si>
  <si>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</si>
  <si>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</si>
  <si>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</si>
  <si>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</si>
  <si>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</si>
  <si>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</si>
  <si>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</si>
  <si>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</si>
  <si>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</si>
  <si>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</si>
  <si>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</si>
  <si>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</si>
  <si>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</si>
  <si>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</si>
  <si>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</si>
  <si>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</si>
  <si>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</si>
  <si>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</si>
  <si>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</si>
  <si>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</si>
  <si>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</si>
  <si>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</si>
  <si>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</si>
  <si>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</si>
  <si>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</si>
  <si>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</si>
  <si>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</si>
  <si>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</si>
  <si>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</si>
  <si>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</si>
  <si>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</si>
  <si>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</si>
  <si>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</si>
  <si>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</si>
  <si>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</si>
  <si>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</si>
  <si>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</si>
  <si>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</si>
  <si>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</si>
  <si>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</si>
  <si>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</si>
  <si>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</si>
  <si>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</si>
  <si>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</si>
  <si>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</si>
  <si>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</si>
  <si>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</si>
  <si>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</si>
  <si>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</si>
  <si>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</si>
  <si>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</si>
  <si>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</si>
  <si>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</si>
  <si>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</si>
  <si>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</si>
  <si>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</si>
  <si>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</si>
  <si>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</si>
  <si>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</si>
  <si>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</si>
  <si>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</si>
  <si>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</si>
  <si>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</si>
  <si>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</si>
  <si>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</si>
  <si>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</si>
  <si>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</si>
  <si>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</si>
  <si>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</si>
  <si>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</si>
  <si>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</si>
  <si>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</si>
  <si>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</si>
  <si>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</si>
  <si>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</si>
  <si>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</si>
  <si>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</si>
  <si>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</si>
  <si>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</si>
  <si>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</si>
  <si>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</si>
  <si>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</si>
  <si>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</si>
  <si>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</si>
  <si>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</si>
  <si>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</si>
  <si>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</si>
  <si>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</si>
  <si>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</si>
  <si>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</si>
  <si>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</si>
  <si>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</si>
  <si>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</si>
  <si>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</si>
  <si>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</si>
  <si>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</si>
  <si>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</si>
  <si>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</si>
  <si>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</si>
  <si>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</si>
  <si>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</si>
  <si>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</si>
  <si>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</si>
  <si>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</si>
  <si>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</si>
  <si>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</si>
  <si>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</si>
  <si>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</si>
  <si>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</si>
  <si>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</si>
  <si>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</si>
  <si>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</si>
  <si>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</si>
  <si>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</si>
  <si>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</si>
  <si>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</si>
  <si>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</si>
  <si>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</si>
  <si>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</si>
  <si>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</si>
  <si>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</si>
  <si>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</si>
  <si>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</si>
  <si>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</si>
  <si>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</si>
  <si>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</si>
  <si>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</si>
  <si>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</si>
  <si>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</si>
  <si>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</si>
  <si>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</si>
  <si>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</si>
  <si>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</si>
  <si>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</si>
  <si>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</si>
  <si>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</si>
  <si>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</si>
  <si>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</si>
  <si>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</si>
  <si>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</si>
  <si>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</si>
  <si>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</si>
  <si>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</si>
  <si>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</si>
  <si>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</si>
  <si>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</si>
  <si>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</si>
  <si>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</si>
  <si>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</si>
  <si>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</si>
  <si>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</si>
  <si>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</si>
  <si>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</si>
  <si>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</si>
  <si>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</si>
  <si>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</si>
  <si>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</si>
  <si>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</si>
  <si>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</si>
  <si>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</si>
  <si>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</si>
  <si>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</si>
  <si>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</si>
  <si>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</si>
  <si>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</si>
  <si>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</si>
  <si>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</si>
  <si>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</si>
  <si>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</si>
  <si>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</si>
  <si>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</si>
  <si>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</si>
  <si>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</si>
  <si>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</si>
  <si>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</si>
  <si>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</si>
  <si>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</si>
  <si>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</si>
  <si>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</si>
  <si>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</si>
  <si>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</si>
  <si>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</si>
  <si>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</si>
  <si>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</si>
  <si>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</si>
  <si>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</si>
  <si>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</si>
  <si>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</si>
  <si>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</si>
  <si>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</si>
  <si>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</si>
  <si>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</si>
  <si>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</si>
  <si>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</si>
  <si>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</si>
  <si>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</si>
  <si>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</si>
  <si>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</si>
  <si>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</si>
  <si>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</si>
  <si>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</si>
  <si>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</si>
  <si>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</si>
  <si>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</si>
  <si>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</si>
  <si>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</si>
  <si>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</si>
  <si>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</si>
  <si>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</si>
  <si>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</si>
  <si>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</si>
  <si>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</si>
  <si>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</si>
  <si>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</si>
  <si>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</si>
  <si>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</si>
  <si>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</si>
  <si>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</si>
  <si>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</si>
  <si>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</si>
  <si>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</si>
  <si>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</si>
  <si>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</si>
  <si>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</si>
  <si>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</si>
  <si>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</si>
  <si>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</si>
  <si>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</si>
  <si>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</si>
  <si>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</si>
  <si>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</si>
  <si>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</si>
  <si>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</si>
  <si>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</si>
  <si>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</si>
  <si>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</si>
  <si>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</si>
  <si>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</si>
  <si>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</si>
  <si>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</si>
  <si>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</si>
  <si>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</si>
  <si>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</si>
  <si>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</si>
  <si>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</si>
  <si>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</si>
  <si>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</si>
  <si>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</si>
  <si>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</si>
  <si>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</si>
  <si>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</si>
  <si>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</si>
  <si>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</si>
  <si>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</si>
  <si>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</si>
  <si>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</si>
  <si>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</si>
  <si>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</si>
  <si>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</si>
  <si>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</si>
  <si>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</si>
  <si>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</si>
  <si>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</si>
  <si>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</si>
  <si>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</si>
  <si>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</si>
  <si>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</si>
  <si>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</si>
  <si>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</si>
  <si>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</si>
  <si>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</si>
  <si>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</si>
  <si>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</si>
  <si>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</si>
  <si>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</si>
  <si>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</si>
  <si>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</si>
  <si>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</si>
  <si>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</si>
  <si>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</si>
  <si>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</si>
  <si>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</si>
  <si>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</si>
  <si>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</si>
  <si>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</si>
  <si>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</si>
  <si>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</si>
  <si>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</si>
  <si>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</si>
  <si>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</si>
  <si>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</si>
  <si>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</si>
  <si>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</si>
  <si>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</si>
  <si>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</si>
  <si>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</si>
  <si>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</si>
  <si>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</si>
  <si>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</si>
  <si>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</si>
  <si>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</si>
  <si>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</si>
  <si>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</si>
  <si>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</si>
  <si>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</si>
  <si>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</si>
  <si>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</si>
  <si>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</si>
  <si>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</si>
  <si>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</si>
  <si>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</si>
  <si>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</si>
  <si>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</si>
  <si>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</si>
  <si>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</si>
  <si>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</si>
  <si>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</si>
  <si>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</si>
  <si>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</si>
  <si>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</si>
  <si>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</si>
  <si>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</si>
  <si>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</si>
  <si>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</si>
  <si>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</si>
  <si>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</si>
  <si>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</si>
  <si>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</si>
  <si>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</si>
  <si>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</si>
  <si>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</si>
  <si>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</si>
  <si>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</si>
  <si>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</si>
  <si>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</si>
  <si>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</si>
  <si>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</si>
  <si>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</si>
  <si>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</si>
  <si>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</si>
  <si>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</si>
  <si>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</si>
  <si>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</si>
  <si>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</si>
  <si>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</si>
  <si>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</si>
  <si>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</si>
  <si>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</si>
  <si>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</si>
  <si>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</si>
  <si>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</si>
  <si>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</si>
  <si>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</si>
  <si>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</si>
  <si>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</si>
  <si>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</si>
  <si>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</si>
  <si>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</si>
  <si>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</si>
  <si>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</si>
  <si>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</si>
  <si>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</si>
  <si>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</si>
  <si>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</si>
  <si>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</si>
  <si>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</si>
  <si>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</si>
  <si>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</si>
  <si>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</si>
  <si>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</si>
  <si>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</si>
  <si>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</si>
  <si>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</si>
  <si>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</si>
  <si>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</si>
  <si>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</si>
  <si>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</si>
  <si>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</si>
  <si>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</si>
  <si>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</si>
  <si>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</si>
  <si>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</si>
  <si>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</si>
  <si>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</si>
  <si>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</si>
  <si>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</si>
  <si>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</si>
  <si>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</si>
  <si>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</si>
  <si>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</si>
  <si>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</si>
  <si>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</si>
  <si>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</si>
  <si>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</si>
  <si>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</si>
  <si>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</si>
  <si>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</si>
  <si>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</si>
  <si>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</si>
  <si>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</si>
  <si>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</si>
  <si>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</si>
  <si>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</si>
  <si>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</si>
  <si>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</si>
  <si>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</si>
  <si>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</si>
  <si>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</si>
  <si>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</si>
  <si>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</si>
  <si>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</si>
  <si>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</si>
  <si>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</si>
  <si>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</si>
  <si>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</si>
  <si>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</si>
  <si>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</si>
  <si>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</si>
  <si>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</si>
  <si>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</si>
  <si>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</si>
  <si>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</si>
  <si>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</si>
  <si>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</si>
  <si>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</si>
  <si>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</si>
  <si>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</si>
  <si>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</si>
  <si>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</si>
  <si>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</si>
  <si>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</si>
  <si>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</si>
  <si>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</si>
  <si>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</si>
  <si>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</si>
  <si>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</si>
  <si>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</si>
  <si>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</si>
  <si>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</si>
  <si>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</si>
  <si>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</si>
  <si>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</si>
  <si>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</si>
  <si>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</si>
  <si>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</si>
  <si>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</si>
  <si>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</si>
  <si>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</si>
  <si>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</si>
  <si>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</si>
  <si>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</si>
  <si>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</si>
  <si>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</si>
  <si>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</si>
  <si>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</si>
  <si>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</si>
  <si>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</si>
  <si>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</si>
  <si>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</si>
  <si>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</si>
  <si>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</si>
  <si>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</si>
  <si>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</si>
  <si>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</si>
  <si>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</si>
  <si>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</si>
  <si>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</si>
  <si>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</si>
  <si>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</si>
  <si>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</si>
  <si>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</si>
  <si>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</si>
  <si>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</si>
  <si>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</si>
  <si>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</si>
  <si>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</si>
  <si>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</si>
  <si>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</si>
  <si>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</si>
  <si>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</si>
  <si>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</si>
  <si>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</si>
  <si>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</si>
  <si>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</si>
  <si>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</si>
  <si>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</si>
  <si>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</si>
  <si>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</si>
  <si>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</si>
  <si>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</si>
  <si>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</si>
  <si>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</si>
  <si>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</si>
  <si>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</si>
  <si>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</si>
  <si>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</si>
  <si>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</si>
  <si>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</si>
  <si>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</si>
  <si>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</si>
  <si>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</si>
  <si>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</si>
  <si>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</si>
  <si>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</si>
  <si>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</si>
  <si>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</si>
  <si>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</si>
  <si>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</si>
  <si>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</si>
  <si>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</si>
  <si>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</si>
  <si>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</si>
  <si>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</si>
  <si>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</si>
  <si>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</si>
  <si>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</si>
  <si>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</si>
  <si>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</si>
  <si>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</si>
  <si>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</si>
  <si>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</si>
  <si>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</si>
  <si>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</si>
  <si>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</si>
  <si>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</si>
  <si>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</si>
  <si>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</si>
  <si>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</si>
  <si>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</si>
  <si>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</si>
  <si>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</si>
  <si>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</si>
  <si>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</si>
  <si>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</si>
  <si>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</si>
  <si>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</si>
  <si>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</si>
  <si>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</si>
  <si>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</si>
  <si>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</si>
  <si>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</si>
  <si>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</si>
  <si>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</si>
  <si>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</si>
  <si>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</si>
  <si>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</si>
  <si>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</si>
  <si>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</si>
  <si>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</si>
  <si>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</si>
  <si>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</si>
  <si>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</si>
  <si>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</si>
  <si>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</si>
  <si>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</si>
  <si>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</si>
  <si>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</si>
  <si>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</si>
  <si>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</si>
  <si>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</si>
  <si>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</si>
  <si>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</si>
  <si>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</si>
  <si>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</si>
  <si>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</si>
  <si>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</si>
  <si>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</si>
  <si>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</si>
  <si>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</si>
  <si>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</si>
  <si>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</si>
  <si>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</si>
  <si>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</si>
  <si>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</si>
  <si>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</si>
  <si>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</si>
  <si>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</si>
  <si>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</si>
  <si>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</si>
  <si>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</si>
  <si>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</si>
  <si>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</si>
  <si>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</si>
  <si>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</si>
  <si>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</si>
  <si>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</si>
  <si>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</si>
  <si>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</si>
  <si>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</si>
  <si>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</si>
  <si>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</si>
  <si>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</si>
  <si>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</si>
  <si>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</si>
  <si>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</si>
  <si>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</si>
  <si>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</si>
  <si>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</si>
  <si>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</si>
  <si>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</si>
  <si>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</si>
  <si>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</si>
  <si>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</si>
  <si>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</si>
  <si>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</si>
  <si>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</si>
  <si>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</si>
  <si>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</si>
  <si>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</si>
  <si>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</si>
  <si>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</si>
  <si>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</si>
  <si>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</si>
  <si>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</si>
  <si>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</si>
  <si>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</si>
  <si>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</si>
  <si>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</si>
  <si>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</si>
  <si>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</si>
  <si>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</si>
  <si>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</si>
  <si>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</si>
  <si>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</si>
  <si>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</si>
  <si>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</si>
  <si>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</si>
  <si>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</si>
  <si>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</si>
  <si>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</si>
  <si>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</si>
  <si>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</si>
  <si>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</si>
  <si>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</si>
  <si>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</si>
  <si>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</si>
  <si>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</si>
  <si>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</si>
  <si>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</si>
  <si>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</si>
  <si>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</si>
  <si>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</si>
  <si>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</si>
  <si>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</si>
  <si>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</si>
  <si>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</si>
  <si>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</si>
  <si>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</si>
  <si>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</si>
  <si>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</si>
  <si>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</si>
  <si>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</si>
  <si>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</si>
  <si>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</si>
  <si>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</si>
  <si>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</si>
  <si>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</si>
  <si>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</si>
  <si>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</si>
  <si>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</si>
  <si>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</si>
  <si>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</si>
  <si>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</si>
  <si>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</si>
  <si>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</si>
  <si>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</si>
  <si>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</si>
  <si>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</si>
  <si>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</si>
  <si>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</si>
  <si>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</si>
  <si>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</si>
  <si>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</si>
  <si>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</si>
  <si>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</si>
  <si>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</si>
  <si>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</si>
  <si>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</si>
  <si>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</si>
  <si>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</si>
  <si>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</si>
  <si>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</si>
  <si>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</si>
  <si>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</si>
  <si>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</si>
  <si>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</si>
  <si>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</si>
  <si>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</si>
  <si>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</si>
  <si>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</si>
  <si>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</si>
  <si>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</si>
  <si>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</si>
  <si>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</si>
  <si>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</si>
  <si>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</si>
  <si>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</si>
  <si>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</si>
  <si>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</si>
  <si>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</si>
  <si>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</si>
  <si>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</si>
  <si>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</si>
  <si>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</si>
  <si>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</si>
  <si>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</si>
  <si>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</si>
  <si>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</si>
  <si>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</si>
  <si>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</si>
  <si>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</si>
  <si>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</si>
  <si>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</si>
  <si>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</si>
  <si>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</si>
  <si>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</si>
  <si>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</si>
  <si>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</si>
  <si>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</si>
  <si>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</si>
  <si>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</si>
  <si>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</si>
  <si>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</si>
  <si>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</si>
  <si>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</si>
  <si>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</si>
  <si>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</si>
  <si>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</si>
  <si>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</si>
  <si>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</si>
  <si>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</si>
  <si>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</si>
  <si>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</si>
  <si>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</si>
  <si>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</si>
  <si>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</si>
  <si>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</si>
  <si>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</si>
  <si>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</si>
  <si>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</si>
  <si>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</si>
  <si>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</si>
  <si>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</si>
  <si>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</si>
  <si>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</si>
  <si>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</si>
  <si>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</si>
  <si>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</si>
  <si>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</si>
  <si>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</si>
  <si>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</si>
  <si>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</si>
  <si>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</si>
  <si>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</si>
  <si>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</si>
  <si>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</si>
  <si>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</si>
  <si>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</si>
  <si>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</si>
  <si>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</si>
  <si>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</si>
  <si>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</si>
  <si>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</si>
  <si>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</si>
  <si>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</si>
  <si>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</si>
  <si>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</si>
  <si>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</si>
  <si>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</si>
  <si>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</si>
  <si>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</si>
  <si>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</si>
  <si>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</si>
  <si>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</si>
  <si>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</si>
  <si>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</si>
  <si>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</si>
  <si>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</si>
  <si>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</si>
  <si>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</si>
  <si>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</si>
  <si>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</si>
  <si>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</si>
  <si>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</si>
  <si>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</si>
  <si>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</si>
  <si>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</si>
  <si>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</si>
  <si>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</si>
  <si>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</si>
  <si>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</si>
  <si>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</si>
  <si>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</si>
  <si>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</si>
  <si>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</si>
  <si>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</si>
  <si>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</si>
  <si>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</si>
  <si>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</si>
  <si>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</si>
  <si>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</si>
  <si>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</si>
  <si>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</si>
  <si>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</si>
  <si>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</si>
  <si>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</si>
  <si>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</si>
  <si>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</si>
  <si>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</si>
  <si>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</si>
  <si>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</si>
  <si>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</si>
  <si>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</si>
  <si>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</si>
  <si>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</si>
  <si>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</si>
  <si>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</si>
  <si>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</si>
  <si>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</si>
  <si>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</si>
  <si>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</si>
  <si>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</si>
  <si>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</si>
  <si>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</si>
  <si>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</si>
  <si>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</si>
  <si>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</si>
  <si>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</si>
  <si>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</si>
  <si>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</si>
  <si>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</si>
  <si>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</si>
  <si>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</si>
  <si>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</si>
  <si>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</si>
  <si>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</si>
  <si>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</si>
  <si>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</si>
  <si>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</si>
  <si>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</si>
  <si>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</si>
  <si>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</si>
  <si>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</si>
  <si>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</si>
  <si>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</si>
  <si>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</si>
  <si>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</si>
  <si>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</si>
  <si>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</si>
  <si>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</si>
  <si>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</si>
  <si>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</si>
  <si>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</si>
  <si>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</si>
  <si>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</si>
  <si>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</si>
  <si>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</si>
  <si>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</si>
  <si>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</si>
  <si>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</si>
  <si>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</si>
  <si>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</si>
  <si>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</si>
  <si>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</si>
  <si>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</si>
  <si>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</si>
  <si>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</si>
  <si>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</si>
  <si>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</si>
  <si>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</si>
  <si>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</si>
  <si>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</si>
  <si>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</si>
  <si>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</si>
  <si>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</si>
  <si>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</si>
  <si>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</si>
  <si>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</si>
  <si>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</si>
  <si>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</si>
  <si>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</si>
  <si>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</si>
  <si>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</si>
  <si>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</si>
  <si>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</si>
  <si>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</si>
  <si>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</si>
  <si>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</si>
  <si>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</si>
  <si>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</si>
  <si>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</si>
  <si>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</si>
  <si>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</si>
  <si>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</si>
  <si>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</si>
  <si>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</si>
  <si>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</si>
  <si>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</si>
  <si>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</si>
  <si>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</si>
  <si>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</si>
  <si>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</si>
  <si>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</si>
  <si>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</si>
  <si>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</si>
  <si>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</si>
  <si>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</si>
  <si>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</si>
  <si>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</si>
  <si>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</si>
  <si>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</si>
  <si>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</si>
  <si>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</si>
  <si>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</si>
  <si>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</si>
  <si>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</si>
  <si>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</si>
  <si>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</si>
  <si>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</si>
  <si>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</si>
  <si>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</si>
  <si>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</si>
  <si>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</si>
  <si>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</si>
  <si>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</si>
  <si>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</si>
  <si>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</si>
  <si>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</si>
  <si>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</si>
  <si>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</si>
  <si>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</si>
  <si>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</si>
  <si>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</si>
  <si>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</si>
  <si>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</si>
  <si>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</si>
  <si>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</si>
  <si>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</si>
  <si>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</si>
  <si>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</si>
  <si>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</si>
  <si>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</si>
  <si>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</si>
  <si>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</si>
  <si>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</si>
  <si>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</si>
  <si>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</si>
  <si>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</si>
  <si>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</si>
  <si>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</si>
  <si>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</si>
  <si>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</si>
  <si>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</si>
  <si>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</si>
  <si>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</si>
  <si>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</si>
  <si>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</si>
  <si>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</si>
  <si>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</si>
  <si>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</si>
  <si>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</si>
  <si>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</si>
  <si>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</si>
  <si>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</si>
  <si>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</si>
  <si>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</si>
  <si>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</si>
  <si>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</si>
  <si>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</si>
  <si>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</si>
  <si>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</si>
  <si>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</si>
  <si>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</si>
  <si>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</si>
  <si>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</si>
  <si>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</si>
  <si>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</si>
  <si>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</si>
  <si>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</si>
  <si>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</si>
  <si>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</si>
  <si>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</si>
  <si>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</si>
  <si>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</si>
  <si>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</si>
  <si>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</si>
  <si>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</si>
  <si>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</si>
  <si>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</si>
  <si>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</si>
  <si>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</si>
  <si>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</si>
  <si>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</si>
  <si>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</si>
  <si>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</si>
  <si>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</si>
  <si>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</si>
  <si>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</si>
  <si>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</si>
  <si>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</si>
  <si>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</si>
  <si>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</si>
  <si>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</si>
  <si>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</si>
  <si>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</si>
  <si>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</si>
  <si>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</si>
  <si>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</si>
  <si>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</si>
  <si>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</si>
  <si>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</si>
  <si>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</si>
  <si>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</si>
  <si>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</si>
  <si>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</si>
  <si>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</si>
  <si>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</si>
  <si>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</si>
  <si>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</si>
  <si>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</si>
  <si>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</si>
  <si>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</si>
  <si>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</si>
  <si>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</si>
  <si>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</si>
  <si>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</si>
  <si>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</si>
  <si>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</si>
  <si>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</si>
  <si>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</si>
  <si>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</si>
  <si>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</si>
  <si>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</si>
  <si>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</si>
  <si>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</si>
  <si>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</si>
  <si>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</si>
  <si>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</si>
  <si>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</si>
  <si>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</si>
  <si>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</si>
  <si>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</si>
  <si>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</si>
  <si>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</si>
  <si>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</si>
  <si>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</si>
  <si>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</si>
  <si>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</si>
  <si>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</si>
  <si>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</si>
  <si>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</si>
  <si>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</si>
  <si>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</si>
  <si>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</si>
  <si>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</si>
  <si>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</si>
  <si>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</si>
  <si>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</si>
  <si>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</si>
  <si>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</si>
  <si>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</si>
  <si>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</si>
  <si>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</si>
  <si>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</si>
  <si>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</si>
  <si>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</si>
  <si>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</si>
  <si>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</si>
  <si>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</si>
  <si>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</si>
  <si>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</si>
  <si>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</si>
  <si>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</si>
  <si>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</si>
  <si>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</si>
  <si>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</si>
  <si>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</si>
  <si>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</si>
  <si>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</si>
  <si>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</si>
  <si>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</si>
  <si>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</si>
  <si>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</si>
  <si>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</si>
  <si>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</si>
  <si>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</si>
  <si>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</si>
  <si>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</si>
  <si>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</si>
  <si>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</si>
  <si>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</si>
  <si>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</si>
  <si>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</si>
  <si>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</si>
  <si>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</si>
  <si>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</si>
  <si>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</si>
  <si>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</si>
  <si>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</si>
  <si>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</si>
  <si>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</si>
  <si>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</si>
  <si>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</si>
  <si>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</si>
  <si>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</si>
  <si>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</si>
  <si>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</si>
  <si>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</si>
  <si>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</si>
  <si>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</si>
  <si>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</si>
  <si>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</si>
  <si>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</si>
  <si>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</si>
  <si>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</si>
  <si>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</si>
  <si>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</si>
  <si>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</si>
  <si>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</si>
  <si>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</si>
  <si>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</si>
  <si>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</si>
  <si>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</si>
  <si>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</si>
  <si>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</si>
  <si>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</si>
  <si>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</si>
  <si>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</si>
  <si>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</si>
  <si>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</si>
  <si>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</si>
  <si>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</si>
  <si>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</si>
  <si>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</si>
  <si>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</si>
  <si>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</si>
  <si>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</si>
  <si>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</si>
  <si>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</si>
  <si>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</si>
  <si>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</si>
  <si>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</si>
  <si>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</si>
  <si>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</si>
  <si>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</si>
  <si>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</si>
  <si>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</si>
  <si>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</si>
  <si>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</si>
  <si>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</si>
  <si>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</si>
  <si>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</si>
  <si>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</si>
  <si>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</si>
  <si>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</si>
  <si>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</si>
  <si>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</si>
  <si>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</si>
  <si>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</si>
  <si>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</si>
  <si>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</si>
  <si>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</si>
  <si>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</si>
  <si>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</si>
  <si>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</si>
  <si>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</si>
  <si>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</si>
  <si>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</si>
  <si>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</si>
  <si>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</si>
  <si>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</si>
  <si>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</si>
  <si>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</si>
  <si>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</si>
  <si>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</si>
  <si>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</si>
  <si>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</si>
  <si>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</si>
  <si>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</si>
  <si>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</si>
  <si>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</si>
  <si>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</si>
  <si>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</si>
  <si>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</si>
  <si>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</si>
  <si>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</si>
  <si>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</si>
  <si>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</si>
  <si>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</si>
  <si>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</si>
  <si>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</si>
  <si>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</si>
  <si>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</si>
  <si>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</si>
  <si>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</si>
  <si>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</si>
  <si>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</si>
  <si>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</si>
  <si>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</si>
  <si>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</si>
  <si>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</si>
  <si>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</si>
  <si>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</si>
  <si>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</si>
  <si>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</si>
  <si>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</si>
  <si>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</si>
  <si>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</si>
  <si>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</si>
  <si>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</si>
  <si>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</si>
  <si>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</si>
  <si>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</si>
  <si>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</si>
  <si>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</si>
  <si>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</si>
  <si>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</si>
  <si>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</si>
  <si>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</si>
  <si>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</si>
  <si>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</si>
  <si>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</si>
  <si>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</si>
  <si>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</si>
  <si>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</si>
  <si>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</si>
  <si>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</si>
  <si>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</si>
  <si>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</si>
  <si>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</si>
  <si>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</si>
  <si>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</si>
  <si>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</si>
  <si>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</si>
  <si>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</si>
  <si>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</si>
  <si>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</si>
  <si>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</si>
  <si>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</si>
  <si>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</si>
  <si>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</si>
  <si>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</si>
  <si>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</si>
  <si>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</si>
  <si>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</si>
  <si>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</si>
  <si>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</si>
  <si>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</si>
  <si>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</si>
  <si>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</si>
  <si>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</si>
  <si>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</si>
  <si>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</si>
  <si>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</si>
  <si>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</si>
  <si>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</si>
  <si>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</si>
  <si>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</si>
  <si>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</si>
  <si>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</si>
  <si>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</si>
  <si>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</si>
  <si>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</si>
  <si>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</si>
  <si>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</si>
  <si>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</si>
  <si>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</si>
  <si>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</si>
  <si>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</si>
  <si>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</si>
  <si>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</si>
  <si>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</si>
  <si>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</si>
  <si>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</si>
  <si>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</si>
  <si>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</si>
  <si>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</si>
  <si>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</si>
  <si>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</si>
  <si>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</si>
  <si>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</si>
  <si>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</si>
  <si>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</si>
  <si>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</si>
  <si>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</si>
  <si>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</si>
  <si>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</si>
  <si>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</si>
  <si>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</si>
  <si>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</si>
  <si>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</si>
  <si>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</si>
  <si>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</si>
  <si>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</si>
  <si>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</si>
  <si>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</si>
  <si>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</si>
  <si>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</si>
  <si>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</si>
  <si>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</si>
  <si>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</si>
  <si>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</si>
  <si>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</si>
  <si>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</si>
  <si>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</si>
  <si>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</si>
  <si>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</si>
  <si>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</si>
  <si>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</si>
  <si>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</si>
  <si>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</si>
  <si>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</si>
  <si>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</si>
  <si>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</si>
  <si>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</si>
  <si>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</si>
  <si>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</si>
  <si>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</si>
  <si>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</si>
  <si>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</si>
  <si>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</si>
  <si>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</si>
  <si>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</si>
  <si>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</si>
  <si>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</si>
  <si>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</si>
  <si>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</si>
  <si>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</si>
  <si>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</si>
  <si>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</si>
  <si>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</si>
  <si>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</si>
  <si>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</si>
  <si>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</si>
  <si>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</si>
  <si>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</si>
  <si>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</si>
  <si>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</si>
  <si>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</si>
  <si>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</si>
  <si>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</si>
  <si>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</si>
  <si>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</si>
  <si>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</si>
  <si>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</si>
  <si>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</si>
  <si>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</si>
  <si>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</si>
  <si>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</si>
  <si>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</si>
  <si>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</si>
  <si>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</si>
  <si>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</si>
  <si>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</si>
  <si>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</si>
  <si>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</si>
  <si>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</si>
  <si>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</si>
  <si>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</si>
  <si>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</si>
  <si>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</si>
  <si>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</si>
  <si>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</si>
  <si>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</si>
  <si>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</si>
  <si>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</si>
  <si>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</si>
  <si>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</si>
  <si>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</si>
  <si>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</si>
  <si>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</si>
  <si>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</si>
  <si>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</si>
  <si>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</si>
  <si>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</si>
  <si>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</si>
  <si>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</si>
  <si>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</si>
  <si>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</si>
  <si>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</si>
  <si>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</si>
  <si>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</si>
  <si>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</si>
  <si>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</si>
  <si>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</si>
  <si>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</si>
  <si>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</si>
  <si>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</si>
  <si>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</si>
  <si>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</si>
  <si>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</si>
  <si>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</si>
  <si>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</si>
  <si>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</si>
  <si>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</si>
  <si>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</si>
  <si>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</si>
  <si>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</si>
  <si>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</si>
  <si>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</si>
  <si>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</si>
  <si>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</si>
  <si>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</si>
  <si>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</si>
  <si>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</si>
  <si>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</si>
  <si>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</si>
  <si>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</si>
  <si>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</si>
  <si>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</si>
  <si>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</si>
  <si>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</si>
  <si>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</si>
  <si>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</si>
  <si>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</si>
  <si>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</si>
  <si>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</si>
  <si>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</si>
  <si>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</si>
  <si>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</si>
  <si>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</si>
  <si>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</si>
  <si>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</si>
  <si>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</si>
  <si>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</si>
  <si>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</si>
  <si>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</si>
  <si>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</si>
  <si>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</si>
  <si>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</si>
  <si>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</si>
  <si>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</si>
  <si>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</si>
  <si>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</si>
  <si>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</si>
  <si>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</si>
  <si>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</si>
  <si>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</si>
  <si>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</si>
  <si>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</si>
  <si>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</si>
  <si>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</si>
  <si>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</si>
  <si>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</si>
  <si>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</si>
  <si>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</si>
  <si>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</si>
  <si>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</si>
  <si>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</si>
  <si>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</si>
  <si>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</si>
  <si>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</si>
  <si>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</si>
  <si>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</si>
  <si>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</si>
  <si>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</si>
  <si>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</si>
  <si>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</si>
  <si>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</si>
  <si>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</si>
  <si>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</si>
  <si>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</si>
  <si>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</si>
  <si>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</si>
  <si>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</si>
  <si>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</si>
  <si>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</si>
  <si>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</si>
  <si>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</si>
  <si>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</si>
  <si>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</si>
  <si>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</si>
  <si>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</si>
  <si>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</si>
  <si>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</si>
  <si>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</si>
  <si>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</si>
  <si>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</si>
  <si>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</si>
  <si>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</si>
  <si>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</si>
  <si>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</si>
  <si>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</si>
  <si>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</si>
  <si>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</si>
  <si>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</si>
  <si>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</si>
  <si>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</si>
  <si>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</si>
  <si>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</si>
  <si>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</si>
  <si>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</si>
  <si>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</si>
  <si>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</si>
  <si>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</si>
  <si>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</si>
  <si>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</si>
  <si>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</si>
  <si>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</si>
  <si>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</si>
  <si>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</si>
  <si>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</si>
  <si>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</si>
  <si>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</si>
  <si>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</si>
  <si>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</si>
  <si>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</si>
  <si>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</si>
  <si>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</si>
  <si>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</si>
  <si>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</si>
  <si>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</si>
  <si>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</si>
  <si>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</si>
  <si>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</si>
  <si>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</si>
  <si>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</si>
  <si>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</si>
  <si>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</si>
  <si>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</si>
  <si>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</si>
  <si>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</si>
  <si>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</si>
  <si>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</si>
  <si>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</si>
  <si>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</si>
  <si>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</si>
  <si>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</si>
  <si>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</si>
  <si>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</si>
  <si>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</si>
  <si>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</si>
  <si>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</si>
  <si>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</si>
  <si>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</si>
  <si>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</si>
  <si>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</si>
  <si>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</si>
  <si>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</si>
  <si>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</si>
  <si>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</si>
  <si>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</si>
  <si>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</si>
  <si>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</si>
  <si>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</si>
  <si>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</si>
  <si>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</si>
  <si>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</si>
  <si>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</si>
  <si>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</si>
  <si>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</si>
  <si>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</si>
  <si>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</si>
  <si>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</si>
  <si>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</si>
  <si>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</si>
  <si>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</si>
  <si>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</si>
  <si>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</si>
  <si>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</si>
  <si>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</si>
  <si>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</si>
  <si>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</si>
  <si>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</si>
  <si>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</si>
  <si>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</si>
  <si>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</si>
  <si>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</si>
  <si>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</si>
  <si>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</si>
  <si>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</si>
  <si>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</si>
  <si>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</si>
  <si>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</si>
  <si>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</si>
  <si>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</si>
  <si>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</si>
  <si>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</si>
  <si>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</si>
  <si>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</si>
  <si>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</si>
  <si>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</si>
  <si>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</si>
  <si>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</si>
  <si>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</si>
  <si>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</si>
  <si>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</si>
  <si>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</si>
  <si>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</si>
  <si>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</si>
  <si>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</si>
  <si>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</si>
  <si>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</si>
  <si>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</si>
  <si>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</si>
  <si>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</si>
  <si>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</si>
  <si>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</si>
  <si>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</si>
  <si>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</si>
  <si>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</si>
  <si>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</si>
  <si>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</si>
  <si>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</si>
  <si>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</si>
  <si>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</si>
  <si>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</si>
  <si>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</si>
  <si>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</si>
  <si>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</si>
  <si>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</si>
  <si>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</si>
  <si>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</si>
  <si>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</si>
  <si>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</si>
  <si>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</si>
  <si>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</si>
  <si>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</si>
  <si>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</si>
  <si>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</si>
  <si>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</si>
  <si>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</si>
  <si>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</si>
  <si>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</si>
  <si>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</si>
  <si>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</si>
  <si>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</si>
  <si>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</si>
  <si>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</si>
  <si>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</si>
  <si>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</si>
  <si>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</si>
  <si>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</si>
  <si>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</si>
  <si>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</si>
  <si>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</si>
  <si>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</si>
  <si>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</si>
  <si>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</si>
  <si>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</si>
  <si>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</si>
  <si>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</si>
  <si>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</si>
  <si>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</si>
  <si>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</si>
  <si>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</si>
  <si>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</si>
  <si>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</si>
  <si>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</si>
  <si>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</si>
  <si>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</si>
  <si>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</si>
  <si>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</si>
  <si>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</si>
  <si>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</si>
  <si>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</si>
  <si>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</si>
  <si>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</si>
  <si>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</si>
  <si>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</si>
  <si>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</si>
  <si>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</si>
  <si>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</si>
  <si>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</si>
  <si>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</si>
  <si>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</si>
  <si>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</si>
  <si>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</si>
  <si>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</si>
  <si>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</si>
  <si>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</si>
  <si>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</si>
  <si>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</si>
  <si>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</si>
  <si>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</si>
  <si>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</si>
  <si>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</si>
  <si>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</si>
  <si>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</si>
  <si>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</si>
  <si>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</si>
  <si>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</si>
  <si>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</si>
  <si>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</si>
  <si>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</si>
  <si>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</si>
  <si>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</si>
  <si>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</si>
  <si>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</si>
  <si>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</si>
  <si>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</si>
  <si>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</si>
  <si>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</si>
  <si>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</si>
  <si>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</si>
  <si>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</si>
  <si>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</si>
  <si>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</si>
  <si>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</si>
  <si>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</si>
  <si>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</si>
  <si>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</si>
  <si>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</si>
  <si>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</si>
  <si>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</si>
  <si>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</si>
  <si>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</si>
  <si>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</si>
  <si>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</si>
  <si>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</si>
  <si>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</si>
  <si>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</si>
  <si>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</si>
  <si>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</si>
  <si>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</si>
  <si>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</si>
  <si>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</si>
  <si>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</si>
  <si>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</si>
  <si>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</si>
  <si>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</si>
  <si>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</si>
  <si>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</si>
  <si>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</si>
  <si>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</si>
  <si>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</si>
  <si>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</si>
  <si>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</si>
  <si>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</si>
  <si>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</si>
  <si>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</si>
  <si>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</si>
  <si>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</si>
  <si>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</si>
  <si>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</si>
  <si>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</si>
  <si>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</si>
  <si>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</si>
  <si>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</si>
  <si>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</si>
  <si>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</si>
  <si>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</si>
  <si>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</si>
  <si>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</si>
  <si>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</si>
  <si>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</si>
  <si>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</si>
  <si>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</si>
  <si>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</si>
  <si>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</si>
  <si>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</si>
  <si>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</si>
  <si>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</si>
  <si>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</si>
  <si>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</si>
  <si>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</si>
  <si>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</si>
  <si>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</si>
  <si>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</si>
  <si>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</si>
  <si>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</si>
  <si>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</si>
  <si>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</si>
  <si>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</si>
  <si>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</si>
  <si>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</si>
  <si>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</si>
  <si>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</si>
  <si>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</si>
  <si>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</si>
  <si>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</si>
  <si>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</si>
  <si>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</si>
  <si>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</si>
  <si>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</si>
  <si>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</si>
  <si>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</si>
  <si>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</si>
  <si>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</si>
  <si>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</si>
  <si>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</si>
  <si>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</si>
  <si>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</si>
  <si>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</si>
  <si>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</si>
  <si>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</si>
  <si>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</si>
  <si>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</si>
  <si>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</si>
  <si>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</si>
  <si>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</si>
  <si>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</si>
  <si>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</si>
  <si>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</si>
  <si>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</si>
  <si>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</si>
  <si>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</si>
  <si>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</si>
  <si>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</si>
  <si>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</si>
  <si>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</si>
  <si>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</si>
  <si>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</si>
  <si>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</si>
  <si>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</si>
  <si>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</si>
  <si>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</si>
  <si>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</si>
  <si>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</si>
  <si>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</si>
  <si>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</si>
  <si>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</si>
  <si>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</si>
  <si>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</si>
  <si>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</si>
  <si>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</si>
  <si>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</si>
  <si>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</si>
  <si>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</si>
  <si>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</si>
  <si>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</si>
  <si>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</si>
  <si>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</si>
  <si>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</si>
  <si>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</si>
  <si>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</si>
  <si>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</si>
  <si>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</si>
  <si>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</si>
  <si>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</si>
  <si>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</si>
  <si>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</si>
  <si>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</si>
  <si>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</si>
  <si>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</si>
  <si>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</si>
  <si>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</si>
  <si>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</si>
  <si>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</si>
  <si>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</si>
  <si>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</si>
  <si>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</si>
  <si>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</si>
  <si>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</si>
  <si>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</si>
  <si>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</si>
  <si>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</si>
  <si>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</si>
  <si>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</si>
  <si>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</si>
  <si>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</si>
  <si>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</si>
  <si>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</si>
  <si>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</si>
  <si>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</si>
  <si>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</si>
  <si>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</si>
  <si>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</si>
  <si>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</si>
  <si>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</si>
  <si>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</si>
  <si>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</si>
  <si>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</si>
  <si>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</si>
  <si>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</si>
  <si>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</si>
  <si>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</si>
  <si>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</si>
  <si>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</si>
  <si>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</si>
  <si>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</si>
  <si>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</si>
  <si>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</si>
  <si>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</si>
  <si>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</si>
  <si>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</si>
  <si>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</si>
  <si>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</si>
  <si>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</si>
  <si>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</si>
  <si>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</si>
  <si>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</si>
  <si>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</si>
  <si>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</si>
  <si>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</si>
  <si>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</si>
  <si>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</si>
  <si>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</si>
  <si>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</si>
  <si>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</si>
  <si>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</si>
  <si>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</si>
  <si>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</si>
  <si>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</si>
  <si>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</si>
  <si>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</si>
  <si>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</si>
  <si>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</si>
  <si>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</si>
  <si>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</si>
  <si>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</si>
  <si>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</si>
  <si>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</si>
  <si>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</si>
  <si>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</si>
  <si>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</si>
  <si>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</si>
  <si>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</si>
  <si>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</si>
  <si>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</si>
  <si>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</si>
  <si>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</si>
  <si>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</si>
  <si>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</si>
  <si>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</si>
  <si>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</si>
  <si>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</si>
  <si>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</si>
  <si>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</si>
  <si>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</si>
  <si>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</si>
  <si>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</si>
  <si>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</si>
  <si>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</si>
  <si>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</si>
  <si>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</si>
  <si>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</si>
  <si>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</si>
  <si>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</si>
  <si>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</si>
  <si>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</si>
  <si>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</si>
  <si>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</si>
  <si>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</si>
  <si>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</si>
  <si>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</si>
  <si>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</si>
  <si>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</si>
  <si>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</si>
  <si>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</si>
  <si>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</si>
  <si>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</si>
  <si>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</si>
  <si>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</si>
  <si>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</si>
  <si>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</si>
  <si>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</si>
  <si>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</si>
  <si>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</si>
  <si>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</si>
  <si>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</si>
  <si>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</si>
  <si>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</si>
  <si>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</si>
  <si>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</si>
  <si>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</si>
  <si>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</si>
  <si>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</si>
  <si>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</si>
  <si>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</si>
  <si>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</si>
  <si>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</si>
  <si>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</si>
  <si>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</si>
  <si>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</si>
  <si>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</si>
  <si>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</si>
  <si>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</si>
  <si>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</si>
  <si>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</si>
  <si>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</si>
  <si>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</si>
  <si>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</si>
  <si>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</si>
  <si>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</si>
  <si>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</si>
  <si>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</si>
  <si>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</si>
  <si>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</si>
  <si>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</si>
  <si>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</si>
  <si>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</si>
  <si>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</si>
  <si>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</si>
  <si>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</si>
  <si>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</si>
  <si>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</si>
  <si>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</si>
  <si>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</si>
  <si>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</si>
  <si>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</si>
  <si>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</si>
  <si>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</si>
  <si>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</si>
  <si>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</si>
  <si>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</si>
  <si>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</si>
  <si>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</si>
  <si>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</si>
  <si>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</si>
  <si>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</si>
  <si>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</si>
  <si>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</si>
  <si>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</si>
  <si>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</si>
  <si>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</si>
  <si>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</si>
  <si>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</si>
  <si>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</si>
  <si>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</si>
  <si>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</si>
  <si>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</si>
  <si>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</si>
  <si>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</si>
  <si>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</si>
  <si>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</si>
  <si>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</si>
  <si>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</si>
  <si>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</si>
  <si>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</si>
  <si>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</si>
  <si>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</si>
  <si>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</si>
  <si>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</si>
  <si>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</si>
  <si>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</si>
  <si>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</si>
  <si>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</si>
  <si>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</si>
  <si>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</si>
  <si>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</si>
  <si>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</si>
  <si>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</si>
  <si>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</si>
  <si>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</si>
  <si>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</si>
  <si>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</si>
  <si>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</si>
  <si>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</si>
  <si>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</si>
  <si>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</si>
  <si>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</si>
  <si>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</si>
  <si>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</si>
  <si>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</si>
  <si>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</si>
  <si>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</si>
  <si>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</si>
  <si>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</si>
  <si>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</si>
  <si>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</si>
  <si>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</si>
  <si>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</si>
  <si>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</si>
  <si>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</si>
  <si>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</si>
  <si>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</si>
  <si>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</si>
  <si>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</si>
  <si>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</si>
  <si>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</si>
  <si>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</si>
  <si>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</si>
  <si>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</si>
  <si>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</si>
  <si>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</si>
  <si>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</si>
  <si>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</si>
  <si>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</si>
  <si>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</si>
  <si>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</si>
  <si>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</si>
  <si>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</si>
  <si>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</si>
  <si>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</si>
  <si>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</si>
  <si>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</si>
  <si>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</si>
  <si>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</si>
  <si>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</si>
  <si>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</si>
  <si>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</si>
  <si>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</si>
  <si>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</si>
  <si>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</si>
  <si>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</si>
  <si>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</si>
  <si>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</si>
  <si>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</si>
  <si>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</si>
  <si>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</si>
  <si>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</si>
  <si>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</si>
  <si>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</si>
  <si>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</si>
  <si>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</si>
  <si>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</si>
  <si>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</si>
  <si>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</si>
  <si>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</si>
  <si>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</si>
  <si>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</si>
  <si>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</si>
  <si>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</si>
  <si>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</si>
  <si>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</si>
  <si>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</si>
  <si>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</si>
  <si>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</si>
  <si>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</si>
  <si>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</si>
  <si>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</si>
  <si>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</si>
  <si>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</si>
  <si>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</si>
  <si>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</si>
  <si>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</si>
  <si>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</si>
  <si>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</si>
  <si>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</si>
  <si>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</si>
  <si>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</si>
  <si>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</si>
  <si>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</si>
  <si>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</si>
  <si>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</si>
  <si>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</si>
  <si>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</si>
  <si>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</si>
  <si>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</si>
  <si>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</si>
  <si>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</si>
  <si>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</si>
  <si>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</si>
  <si>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</si>
  <si>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</si>
  <si>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</si>
  <si>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</si>
  <si>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</si>
  <si>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</si>
  <si>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</si>
  <si>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</si>
  <si>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</si>
  <si>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</si>
  <si>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</si>
  <si>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</si>
  <si>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</si>
  <si>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</si>
  <si>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</si>
  <si>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</si>
  <si>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</si>
  <si>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</si>
  <si>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</si>
  <si>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</si>
  <si>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</si>
  <si>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</si>
  <si>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</si>
  <si>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</si>
  <si>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</si>
  <si>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</si>
  <si>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</si>
  <si>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</si>
  <si>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</si>
  <si>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</si>
  <si>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</si>
  <si>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</si>
  <si>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</si>
  <si>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</si>
  <si>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</si>
  <si>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</si>
  <si>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</si>
  <si>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</si>
  <si>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</si>
  <si>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</si>
  <si>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</si>
  <si>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</si>
  <si>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</si>
  <si>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</si>
  <si>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</si>
  <si>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</si>
  <si>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</si>
  <si>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</si>
  <si>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</si>
  <si>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</si>
  <si>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</si>
  <si>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</si>
  <si>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</si>
  <si>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</si>
  <si>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</si>
  <si>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</si>
  <si>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</si>
  <si>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</si>
  <si>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</si>
  <si>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</si>
  <si>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</si>
  <si>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</si>
  <si>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</si>
  <si>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</si>
  <si>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</si>
  <si>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</si>
  <si>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</si>
  <si>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</si>
  <si>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</si>
  <si>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</si>
  <si>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</si>
  <si>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</si>
  <si>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</si>
  <si>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</si>
  <si>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</si>
  <si>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</si>
  <si>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</si>
  <si>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</si>
  <si>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</si>
  <si>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</si>
  <si>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</si>
  <si>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</si>
  <si>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</si>
  <si>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</si>
  <si>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</si>
  <si>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</si>
  <si>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</si>
  <si>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</si>
  <si>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</si>
  <si>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</si>
  <si>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</si>
  <si>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</si>
  <si>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</si>
  <si>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</si>
  <si>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</si>
  <si>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</si>
  <si>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</si>
  <si>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</si>
  <si>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</si>
  <si>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</si>
  <si>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</si>
  <si>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</si>
  <si>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</si>
  <si>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</si>
  <si>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</si>
  <si>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</si>
  <si>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</si>
  <si>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</si>
  <si>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</si>
  <si>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</si>
  <si>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</si>
  <si>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</si>
  <si>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</si>
  <si>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</si>
  <si>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</si>
  <si>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</si>
  <si>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</si>
  <si>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</si>
  <si>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</si>
  <si>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</si>
  <si>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</si>
  <si>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</si>
  <si>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</si>
  <si>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</si>
  <si>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</si>
  <si>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</si>
  <si>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</si>
  <si>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</si>
  <si>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</si>
  <si>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</si>
  <si>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</si>
  <si>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</si>
  <si>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</si>
  <si>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</si>
  <si>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</si>
  <si>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</si>
  <si>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</si>
  <si>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</si>
  <si>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</si>
  <si>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</si>
  <si>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</si>
  <si>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</si>
  <si>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</si>
  <si>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</si>
  <si>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</si>
  <si>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</si>
  <si>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</si>
  <si>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</si>
  <si>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</si>
  <si>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</si>
  <si>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</si>
  <si>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</si>
  <si>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</si>
  <si>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</si>
  <si>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</si>
  <si>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</si>
  <si>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</si>
  <si>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</si>
  <si>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</si>
  <si>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</si>
  <si>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</si>
  <si>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</si>
  <si>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</si>
  <si>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</si>
  <si>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</si>
  <si>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</si>
  <si>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</si>
  <si>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</si>
  <si>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</si>
  <si>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</si>
  <si>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</si>
  <si>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</si>
  <si>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</si>
  <si>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</si>
  <si>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</si>
  <si>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</si>
  <si>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</si>
  <si>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</si>
  <si>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</si>
  <si>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</si>
  <si>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</si>
  <si>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</si>
  <si>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</si>
  <si>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</si>
  <si>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</si>
  <si>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</si>
  <si>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</si>
  <si>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</si>
  <si>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</si>
  <si>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</si>
  <si>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</si>
  <si>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</si>
  <si>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</si>
  <si>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</si>
  <si>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</si>
  <si>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</si>
  <si>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</si>
  <si>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</si>
  <si>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</si>
  <si>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</si>
  <si>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</si>
  <si>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</si>
  <si>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</si>
  <si>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</si>
  <si>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</si>
  <si>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</si>
  <si>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</si>
  <si>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</si>
  <si>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</si>
  <si>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</si>
  <si>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</si>
  <si>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</si>
  <si>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</si>
  <si>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</si>
  <si>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</si>
  <si>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</si>
  <si>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</si>
  <si>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</si>
  <si>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</si>
  <si>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</si>
  <si>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</si>
  <si>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</si>
  <si>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</si>
  <si>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</si>
  <si>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</si>
  <si>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</si>
  <si>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</si>
  <si>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</si>
  <si>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</si>
  <si>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</si>
  <si>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</si>
  <si>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</si>
  <si>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</si>
  <si>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</si>
  <si>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</si>
  <si>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</si>
  <si>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</si>
  <si>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</si>
  <si>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</si>
  <si>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</si>
  <si>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</si>
  <si>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</si>
  <si>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</si>
  <si>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</si>
  <si>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</si>
  <si>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</si>
  <si>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</si>
  <si>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</si>
  <si>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</si>
  <si>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</si>
  <si>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</si>
  <si>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</si>
  <si>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</si>
  <si>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</si>
  <si>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</si>
  <si>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</si>
  <si>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</si>
  <si>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</si>
  <si>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</si>
  <si>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</si>
  <si>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</si>
  <si>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</si>
  <si>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</si>
  <si>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</si>
  <si>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</si>
  <si>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</si>
  <si>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</si>
  <si>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</si>
  <si>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</si>
  <si>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</si>
  <si>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</si>
  <si>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</si>
  <si>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</si>
  <si>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</si>
  <si>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</si>
  <si>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</si>
  <si>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</si>
  <si>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</si>
  <si>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</si>
  <si>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</si>
  <si>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</si>
  <si>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</si>
  <si>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</si>
  <si>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</si>
  <si>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</si>
  <si>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</si>
  <si>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</si>
  <si>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</si>
  <si>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</si>
  <si>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</si>
  <si>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</si>
  <si>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</si>
  <si>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</si>
  <si>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</si>
  <si>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</si>
  <si>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</si>
  <si>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</si>
  <si>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</si>
  <si>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</si>
  <si>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</si>
  <si>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</si>
  <si>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</si>
  <si>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</si>
  <si>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</si>
  <si>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</si>
  <si>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</si>
  <si>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</si>
  <si>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</si>
  <si>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</si>
  <si>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</si>
  <si>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</si>
  <si>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</si>
  <si>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</si>
  <si>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</si>
  <si>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</si>
  <si>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</si>
  <si>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</si>
  <si>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</si>
  <si>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</si>
  <si>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</si>
  <si>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</si>
  <si>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</si>
  <si>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</si>
  <si>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</si>
  <si>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</si>
  <si>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</si>
  <si>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</si>
  <si>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</si>
  <si>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</si>
  <si>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</si>
  <si>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</si>
  <si>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</si>
  <si>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</si>
  <si>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</si>
  <si>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</si>
  <si>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</si>
  <si>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</si>
  <si>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</si>
  <si>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</si>
  <si>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</si>
  <si>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</si>
  <si>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</si>
  <si>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</si>
  <si>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</si>
  <si>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</si>
  <si>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</si>
  <si>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</si>
  <si>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</si>
  <si>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</si>
  <si>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</si>
  <si>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</si>
  <si>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</si>
  <si>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</si>
  <si>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</si>
  <si>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</si>
  <si>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</si>
  <si>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</si>
  <si>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</si>
  <si>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</si>
  <si>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</si>
  <si>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</si>
  <si>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</si>
  <si>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</si>
  <si>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</si>
  <si>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</si>
  <si>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</si>
  <si>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</si>
  <si>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</si>
  <si>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</si>
  <si>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</si>
  <si>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</si>
  <si>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</si>
  <si>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</si>
  <si>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</si>
  <si>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</si>
  <si>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</si>
  <si>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</si>
  <si>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</si>
  <si>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</si>
  <si>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</si>
  <si>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</si>
  <si>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</si>
  <si>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</si>
  <si>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</si>
  <si>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</si>
  <si>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</si>
  <si>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</si>
  <si>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</si>
  <si>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</si>
  <si>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</si>
  <si>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</si>
  <si>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</si>
  <si>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</si>
  <si>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</si>
  <si>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</si>
  <si>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</si>
  <si>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</si>
  <si>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</si>
  <si>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</si>
  <si>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</si>
  <si>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</si>
  <si>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</si>
  <si>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</si>
  <si>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</si>
  <si>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</si>
  <si>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</si>
  <si>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</si>
  <si>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</si>
  <si>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</si>
  <si>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</si>
  <si>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</si>
  <si>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</si>
  <si>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</si>
  <si>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</si>
  <si>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</si>
  <si>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</si>
  <si>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</si>
  <si>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</si>
  <si>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</si>
  <si>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</si>
  <si>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</si>
  <si>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</si>
  <si>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</si>
  <si>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</si>
  <si>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</si>
  <si>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</si>
  <si>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</si>
  <si>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</si>
  <si>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</si>
  <si>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</si>
  <si>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</si>
  <si>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</si>
  <si>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</si>
  <si>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</si>
  <si>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</si>
  <si>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</si>
  <si>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</si>
  <si>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</si>
  <si>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</si>
  <si>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</si>
  <si>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</si>
  <si>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</si>
  <si>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</si>
  <si>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</si>
  <si>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</si>
  <si>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</si>
  <si>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</si>
  <si>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</si>
  <si>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</si>
  <si>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</si>
  <si>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</si>
  <si>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</si>
  <si>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</si>
  <si>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</si>
  <si>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</si>
  <si>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</si>
  <si>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</si>
  <si>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</si>
  <si>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</si>
  <si>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</si>
  <si>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</si>
  <si>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</si>
  <si>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</si>
  <si>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</si>
  <si>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</si>
  <si>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</si>
  <si>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</si>
  <si>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</si>
  <si>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</si>
  <si>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</si>
  <si>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</si>
  <si>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</si>
  <si>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</si>
  <si>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</si>
  <si>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</si>
  <si>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</si>
  <si>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</si>
  <si>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</si>
  <si>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</si>
  <si>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</si>
  <si>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</si>
  <si>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</si>
  <si>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</si>
  <si>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</si>
  <si>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</si>
  <si>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</si>
  <si>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</si>
  <si>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</si>
  <si>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</si>
  <si>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</si>
  <si>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</si>
  <si>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</si>
  <si>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</si>
  <si>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</si>
  <si>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</si>
  <si>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</si>
  <si>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</si>
  <si>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</si>
  <si>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</si>
  <si>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</si>
  <si>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</si>
  <si>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</si>
  <si>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</si>
  <si>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</si>
  <si>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</si>
  <si>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</si>
  <si>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</si>
  <si>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</si>
  <si>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</si>
  <si>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</si>
  <si>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</si>
  <si>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</si>
  <si>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</si>
  <si>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</si>
  <si>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</si>
  <si>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</si>
  <si>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</si>
  <si>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</si>
  <si>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</si>
  <si>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</si>
  <si>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</si>
  <si>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</si>
  <si>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</si>
  <si>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</si>
  <si>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</si>
  <si>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</si>
  <si>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</si>
  <si>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</si>
  <si>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</si>
  <si>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</si>
  <si>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</si>
  <si>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</si>
  <si>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</si>
  <si>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</si>
  <si>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</si>
  <si>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</si>
  <si>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</si>
  <si>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</si>
  <si>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</si>
  <si>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</si>
  <si>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</si>
  <si>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</si>
  <si>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</si>
  <si>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</si>
  <si>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</si>
  <si>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</si>
  <si>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</si>
  <si>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</si>
  <si>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</si>
  <si>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</si>
  <si>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</si>
  <si>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</si>
  <si>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</si>
  <si>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</si>
  <si>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</si>
  <si>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</si>
  <si>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</si>
  <si>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</si>
  <si>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</si>
  <si>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</si>
  <si>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</si>
  <si>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</si>
  <si>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</si>
  <si>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</si>
  <si>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</si>
  <si>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</si>
  <si>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</si>
  <si>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</si>
  <si>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</si>
  <si>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</si>
  <si>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</si>
  <si>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</si>
  <si>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</si>
  <si>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</si>
  <si>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</si>
  <si>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</si>
  <si>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</si>
  <si>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</si>
  <si>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</si>
  <si>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</si>
  <si>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</si>
  <si>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</si>
  <si>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</si>
  <si>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</si>
  <si>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</si>
  <si>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</si>
  <si>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</si>
  <si>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</si>
  <si>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</si>
  <si>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</si>
  <si>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</si>
  <si>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</si>
  <si>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</si>
  <si>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</si>
  <si>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</si>
  <si>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</si>
  <si>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</si>
  <si>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</si>
  <si>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</si>
  <si>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</si>
  <si>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</si>
  <si>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</si>
  <si>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</si>
  <si>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</si>
  <si>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</si>
  <si>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</si>
  <si>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</si>
  <si>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</si>
  <si>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</si>
  <si>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</si>
  <si>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</si>
  <si>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</si>
  <si>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</si>
  <si>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</si>
  <si>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</si>
  <si>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</si>
  <si>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</si>
  <si>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</si>
  <si>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</si>
  <si>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</si>
  <si>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</si>
  <si>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</si>
  <si>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</si>
  <si>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</si>
  <si>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</si>
  <si>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</si>
  <si>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</si>
  <si>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</si>
  <si>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</si>
  <si>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</si>
  <si>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</si>
  <si>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</si>
  <si>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</si>
  <si>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</si>
  <si>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</si>
  <si>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</si>
  <si>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</si>
  <si>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</si>
  <si>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</si>
  <si>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</si>
  <si>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</si>
  <si>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</si>
  <si>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</si>
  <si>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</si>
  <si>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</si>
  <si>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</si>
  <si>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</si>
  <si>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</si>
  <si>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</si>
  <si>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</si>
  <si>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</si>
  <si>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</si>
  <si>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</si>
  <si>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</si>
  <si>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</si>
  <si>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</si>
  <si>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</si>
  <si>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</si>
  <si>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</si>
  <si>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</si>
  <si>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</si>
  <si>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</si>
  <si>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</si>
  <si>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</si>
  <si>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</si>
  <si>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</si>
  <si>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</si>
  <si>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</si>
  <si>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</si>
  <si>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</si>
  <si>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</si>
  <si>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</si>
  <si>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</si>
  <si>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</si>
  <si>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</si>
  <si>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</si>
  <si>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</si>
  <si>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</si>
  <si>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</si>
  <si>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</si>
  <si>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</si>
  <si>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</si>
  <si>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</si>
  <si>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</si>
  <si>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</si>
  <si>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</si>
  <si>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</si>
  <si>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</si>
  <si>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</si>
  <si>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</si>
  <si>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</si>
  <si>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</si>
  <si>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</si>
  <si>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</si>
  <si>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</si>
  <si>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</si>
  <si>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</si>
  <si>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</si>
  <si>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</si>
  <si>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</si>
  <si>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</si>
  <si>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</si>
  <si>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</si>
  <si>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</si>
  <si>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</si>
  <si>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</si>
  <si>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</si>
  <si>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</si>
  <si>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</si>
  <si>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</si>
  <si>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</si>
  <si>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</si>
  <si>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</si>
  <si>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</si>
  <si>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</si>
  <si>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</si>
  <si>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</si>
  <si>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</si>
  <si>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</si>
  <si>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</si>
  <si>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</si>
  <si>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</si>
  <si>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</si>
  <si>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</si>
  <si>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</si>
  <si>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</si>
  <si>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</si>
  <si>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</si>
  <si>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</si>
  <si>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</si>
  <si>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</si>
  <si>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</si>
  <si>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</si>
  <si>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</si>
  <si>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</si>
  <si>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</si>
  <si>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</si>
  <si>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</si>
  <si>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</si>
  <si>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</si>
  <si>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</si>
  <si>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</si>
  <si>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</si>
  <si>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</si>
  <si>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</si>
  <si>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</si>
  <si>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</si>
  <si>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</si>
  <si>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</si>
  <si>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</si>
  <si>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</si>
  <si>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</si>
  <si>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</si>
  <si>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</si>
  <si>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</si>
  <si>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</si>
  <si>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</si>
  <si>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</si>
  <si>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</si>
  <si>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</si>
  <si>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</si>
  <si>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</si>
  <si>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</si>
  <si>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</si>
  <si>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</si>
  <si>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</si>
  <si>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</si>
  <si>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</si>
  <si>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</si>
  <si>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</si>
  <si>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</si>
  <si>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</si>
  <si>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</si>
  <si>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</si>
  <si>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</si>
  <si>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</si>
  <si>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</si>
  <si>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</si>
  <si>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</si>
  <si>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</si>
  <si>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</si>
  <si>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</si>
  <si>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</si>
  <si>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</si>
  <si>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</si>
  <si>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</si>
  <si>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</si>
  <si>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</si>
  <si>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</si>
  <si>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</si>
  <si>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</si>
  <si>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</si>
  <si>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</si>
  <si>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</si>
  <si>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</si>
  <si>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</si>
  <si>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</si>
  <si>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</si>
  <si>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</si>
  <si>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</si>
  <si>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</si>
  <si>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</si>
  <si>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</si>
  <si>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</si>
  <si>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</si>
  <si>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</si>
  <si>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</si>
  <si>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</si>
  <si>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</si>
  <si>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</si>
  <si>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</si>
  <si>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</si>
  <si>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</si>
  <si>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</si>
  <si>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</si>
  <si>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</si>
  <si>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</si>
  <si>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</si>
  <si>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</si>
  <si>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</si>
  <si>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</si>
  <si>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</si>
  <si>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</si>
  <si>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</si>
  <si>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</si>
  <si>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</si>
  <si>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</si>
  <si>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</si>
  <si>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</si>
  <si>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</si>
  <si>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</si>
  <si>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</si>
  <si>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</si>
  <si>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</si>
  <si>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</si>
  <si>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</si>
  <si>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</si>
  <si>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</si>
  <si>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</si>
  <si>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</si>
  <si>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</si>
  <si>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</si>
  <si>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</si>
  <si>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</si>
  <si>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</si>
  <si>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</si>
  <si>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</si>
  <si>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</si>
  <si>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</si>
  <si>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</si>
  <si>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</si>
  <si>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</si>
  <si>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</si>
  <si>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</si>
  <si>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</si>
  <si>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</si>
  <si>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</si>
  <si>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</si>
  <si>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</si>
  <si>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</si>
  <si>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</si>
  <si>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</si>
  <si>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</si>
  <si>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</si>
  <si>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</si>
  <si>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</si>
  <si>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</si>
  <si>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</si>
  <si>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</si>
  <si>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</si>
  <si>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</si>
  <si>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</si>
  <si>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</si>
  <si>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</si>
  <si>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</si>
  <si>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</si>
  <si>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</si>
  <si>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</si>
  <si>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</si>
  <si>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</si>
  <si>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</si>
  <si>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</si>
  <si>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</si>
  <si>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</si>
  <si>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</si>
  <si>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</si>
  <si>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</si>
  <si>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</si>
  <si>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</si>
  <si>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</si>
  <si>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</si>
  <si>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</si>
  <si>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</si>
  <si>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</si>
  <si>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</si>
  <si>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</si>
  <si>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</si>
  <si>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</si>
  <si>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</si>
  <si>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</si>
  <si>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</si>
  <si>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</si>
  <si>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</si>
  <si>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</si>
  <si>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</si>
  <si>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</si>
  <si>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</si>
  <si>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</si>
  <si>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</si>
  <si>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</si>
  <si>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</si>
  <si>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</si>
  <si>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</si>
  <si>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</si>
  <si>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</si>
  <si>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</si>
  <si>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</si>
  <si>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</si>
  <si>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</si>
  <si>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</si>
  <si>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</si>
  <si>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</si>
  <si>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</si>
  <si>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</si>
  <si>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</si>
  <si>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</si>
  <si>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</si>
  <si>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</si>
  <si>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</si>
  <si>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</si>
  <si>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</si>
  <si>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</si>
  <si>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</si>
  <si>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</si>
  <si>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</si>
  <si>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</si>
  <si>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</si>
  <si>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</si>
  <si>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</si>
  <si>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</si>
  <si>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</si>
  <si>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</si>
  <si>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</si>
  <si>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</si>
  <si>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</si>
  <si>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</si>
  <si>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</si>
  <si>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</si>
  <si>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</si>
  <si>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</si>
  <si>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</si>
  <si>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</si>
  <si>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</si>
  <si>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</si>
  <si>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</si>
  <si>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</si>
  <si>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</si>
  <si>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</si>
  <si>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</si>
  <si>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</si>
  <si>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</si>
  <si>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</si>
  <si>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</si>
  <si>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</si>
  <si>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</si>
  <si>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</si>
  <si>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</si>
  <si>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</si>
  <si>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</si>
  <si>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</si>
  <si>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</si>
  <si>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</si>
  <si>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</si>
  <si>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</si>
  <si>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</si>
  <si>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</si>
  <si>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</si>
  <si>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</si>
  <si>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</si>
  <si>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</si>
  <si>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</si>
  <si>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</si>
  <si>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</si>
  <si>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</si>
  <si>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</si>
  <si>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</si>
  <si>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</si>
  <si>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</si>
  <si>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</si>
  <si>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</si>
  <si>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</si>
  <si>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</si>
  <si>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</si>
  <si>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</si>
  <si>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</si>
  <si>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</si>
  <si>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</si>
  <si>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</si>
  <si>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</si>
  <si>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</si>
  <si>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</si>
  <si>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</si>
  <si>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</si>
  <si>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</si>
  <si>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</si>
  <si>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</si>
  <si>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</si>
  <si>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</si>
  <si>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</si>
  <si>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</si>
  <si>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</si>
  <si>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</si>
  <si>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</si>
  <si>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</si>
  <si>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</si>
  <si>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</si>
  <si>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</si>
  <si>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</si>
  <si>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</si>
  <si>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</si>
  <si>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</si>
  <si>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</si>
  <si>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</si>
  <si>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</si>
  <si>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</si>
  <si>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</si>
  <si>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</si>
  <si>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</si>
  <si>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</si>
  <si>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</si>
  <si>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</si>
  <si>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</si>
  <si>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</si>
  <si>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</si>
  <si>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</si>
  <si>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</si>
  <si>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</si>
  <si>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</si>
  <si>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</si>
  <si>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</si>
  <si>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</si>
  <si>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</si>
  <si>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</si>
  <si>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</si>
  <si>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</si>
  <si>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</si>
  <si>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</si>
  <si>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</si>
  <si>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</si>
  <si>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</si>
  <si>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</si>
  <si>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</si>
  <si>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</si>
  <si>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</si>
  <si>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</si>
  <si>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</si>
  <si>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</si>
  <si>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</si>
  <si>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</si>
  <si>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</si>
  <si>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</si>
  <si>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</si>
  <si>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</si>
  <si>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</si>
  <si>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</si>
  <si>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</si>
  <si>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</si>
  <si>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</si>
  <si>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</si>
  <si>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</si>
  <si>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</si>
  <si>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</si>
  <si>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</si>
  <si>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</si>
  <si>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</si>
  <si>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</si>
  <si>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</si>
  <si>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</si>
  <si>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</si>
  <si>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</si>
  <si>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</si>
  <si>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</si>
  <si>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</si>
  <si>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</si>
  <si>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</si>
  <si>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</si>
  <si>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</si>
  <si>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</si>
  <si>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</si>
  <si>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</si>
  <si>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</si>
  <si>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</si>
  <si>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</si>
  <si>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</si>
  <si>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</si>
  <si>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</si>
  <si>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</si>
  <si>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</si>
  <si>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</si>
  <si>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</si>
  <si>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</si>
  <si>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</si>
  <si>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</si>
  <si>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</si>
  <si>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</si>
  <si>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</si>
  <si>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</si>
  <si>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</si>
  <si>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</si>
  <si>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</si>
  <si>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</si>
  <si>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</si>
  <si>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</si>
  <si>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</si>
  <si>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</si>
  <si>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</si>
  <si>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</si>
  <si>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</si>
  <si>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</si>
  <si>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</si>
  <si>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</si>
  <si>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</si>
  <si>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</si>
  <si>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</si>
  <si>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</si>
  <si>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</si>
  <si>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</si>
  <si>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</si>
  <si>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</si>
  <si>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</si>
  <si>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</si>
  <si>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</si>
  <si>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</si>
  <si>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</si>
  <si>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</si>
  <si>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</si>
  <si>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</si>
  <si>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</si>
  <si>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</si>
  <si>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</si>
  <si>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</si>
  <si>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</si>
  <si>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</si>
  <si>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</si>
  <si>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</si>
  <si>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</si>
  <si>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</si>
  <si>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</si>
  <si>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</si>
  <si>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</si>
  <si>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</si>
  <si>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</si>
  <si>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</si>
  <si>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</si>
  <si>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</si>
  <si>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</si>
  <si>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</si>
  <si>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</si>
  <si>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</si>
  <si>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</si>
  <si>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</si>
  <si>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</si>
  <si>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</si>
  <si>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</si>
  <si>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</si>
  <si>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</si>
  <si>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</si>
  <si>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</si>
  <si>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</si>
  <si>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</si>
  <si>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</si>
  <si>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</si>
  <si>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</si>
  <si>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</si>
  <si>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</si>
  <si>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</si>
  <si>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</si>
  <si>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</si>
  <si>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</si>
  <si>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</si>
  <si>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</si>
  <si>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</si>
  <si>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</si>
  <si>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</si>
  <si>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</si>
  <si>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</si>
  <si>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</si>
  <si>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</si>
  <si>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</si>
  <si>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</si>
  <si>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</si>
  <si>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</si>
  <si>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</si>
  <si>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</si>
  <si>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</si>
  <si>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</si>
  <si>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</si>
  <si>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</si>
  <si>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</si>
  <si>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</si>
  <si>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</si>
  <si>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</si>
  <si>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</si>
  <si>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</si>
  <si>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</si>
  <si>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</si>
  <si>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</si>
  <si>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</si>
  <si>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</si>
  <si>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</si>
  <si>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</si>
  <si>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</si>
  <si>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</si>
  <si>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</si>
  <si>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</si>
  <si>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</si>
  <si>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</si>
  <si>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</si>
  <si>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</si>
  <si>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</si>
  <si>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</si>
  <si>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</si>
  <si>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</si>
  <si>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</si>
  <si>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</si>
  <si>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</si>
  <si>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</si>
  <si>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</si>
  <si>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</si>
  <si>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</si>
  <si>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</si>
  <si>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</si>
  <si>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</si>
  <si>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</si>
  <si>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</si>
  <si>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</si>
  <si>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</si>
  <si>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</si>
  <si>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</si>
  <si>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</si>
  <si>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</si>
  <si>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</si>
  <si>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</si>
  <si>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</si>
  <si>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</si>
  <si>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</si>
  <si>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</si>
  <si>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</si>
  <si>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</si>
  <si>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</si>
  <si>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</si>
  <si>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</si>
  <si>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</si>
  <si>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</si>
  <si>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</si>
  <si>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</si>
  <si>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</si>
  <si>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</si>
  <si>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</si>
  <si>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</si>
  <si>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</si>
  <si>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</si>
  <si>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</si>
  <si>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</si>
  <si>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</si>
  <si>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</si>
  <si>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</si>
  <si>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</si>
  <si>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</si>
  <si>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</si>
  <si>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</si>
  <si>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</si>
  <si>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</si>
  <si>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</si>
  <si>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</si>
  <si>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</si>
  <si>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</si>
  <si>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</si>
  <si>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</si>
  <si>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</si>
  <si>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</si>
  <si>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</si>
  <si>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</si>
  <si>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</si>
  <si>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</si>
  <si>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</si>
  <si>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</si>
  <si>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</si>
  <si>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</si>
  <si>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</si>
  <si>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</si>
  <si>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</si>
  <si>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</si>
  <si>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</si>
  <si>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</si>
  <si>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</si>
  <si>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</si>
  <si>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</si>
  <si>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</si>
  <si>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</si>
  <si>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</si>
  <si>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</si>
  <si>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</si>
  <si>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</si>
  <si>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</si>
  <si>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</si>
  <si>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</si>
  <si>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</si>
  <si>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</si>
  <si>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</si>
  <si>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</si>
  <si>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</si>
  <si>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</si>
  <si>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</si>
  <si>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</si>
  <si>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</si>
  <si>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</si>
  <si>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</si>
  <si>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</si>
  <si>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</si>
  <si>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</si>
  <si>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</si>
  <si>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</si>
  <si>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</si>
  <si>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</si>
  <si>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</si>
  <si>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</si>
  <si>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</si>
  <si>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</si>
  <si>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</si>
  <si>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</si>
  <si>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</si>
  <si>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</si>
  <si>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</si>
  <si>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</si>
  <si>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</si>
  <si>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</si>
  <si>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</si>
  <si>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</si>
  <si>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</si>
  <si>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</si>
  <si>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</si>
  <si>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</si>
  <si>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</si>
  <si>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</si>
  <si>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</si>
  <si>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</si>
  <si>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</si>
  <si>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</si>
  <si>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</si>
  <si>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</si>
  <si>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</si>
  <si>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</si>
  <si>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</si>
  <si>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</si>
  <si>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</si>
  <si>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</si>
  <si>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</si>
  <si>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</si>
  <si>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</si>
  <si>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</si>
  <si>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</si>
  <si>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</si>
  <si>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</si>
  <si>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</si>
  <si>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</si>
  <si>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</si>
  <si>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</si>
  <si>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</si>
  <si>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</si>
  <si>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</si>
  <si>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</si>
  <si>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</si>
  <si>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</si>
  <si>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</si>
  <si>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</si>
  <si>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</si>
  <si>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</si>
  <si>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</si>
  <si>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</si>
  <si>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</si>
  <si>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</si>
  <si>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</si>
  <si>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</si>
  <si>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</si>
  <si>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</si>
  <si>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</si>
  <si>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</si>
  <si>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</si>
  <si>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</si>
  <si>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</si>
  <si>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</si>
  <si>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</si>
  <si>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</si>
  <si>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</si>
  <si>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</si>
  <si>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</si>
  <si>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</si>
  <si>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</si>
  <si>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</si>
  <si>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</si>
  <si>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</si>
  <si>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</si>
  <si>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</si>
  <si>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</si>
  <si>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</si>
  <si>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</si>
  <si>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</si>
  <si>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</si>
  <si>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</si>
  <si>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</si>
  <si>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</si>
  <si>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</si>
  <si>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</si>
  <si>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</si>
  <si>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</si>
  <si>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</si>
  <si>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</si>
  <si>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</si>
  <si>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</si>
  <si>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</si>
  <si>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</si>
  <si>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</si>
  <si>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</si>
  <si>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</si>
  <si>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</si>
  <si>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</si>
  <si>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</si>
  <si>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</si>
  <si>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</si>
  <si>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</si>
  <si>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</si>
  <si>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</si>
  <si>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</si>
  <si>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</si>
  <si>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</si>
  <si>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</si>
  <si>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</si>
  <si>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</si>
  <si>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</si>
  <si>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</si>
  <si>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</si>
  <si>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</si>
  <si>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</si>
  <si>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</si>
  <si>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</si>
  <si>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</si>
  <si>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</si>
  <si>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</si>
  <si>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</si>
  <si>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</si>
  <si>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</si>
  <si>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</si>
  <si>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</si>
  <si>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</si>
  <si>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</si>
  <si>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</si>
  <si>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</si>
  <si>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</si>
  <si>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</si>
  <si>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</si>
  <si>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</si>
  <si>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</si>
  <si>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</si>
  <si>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</si>
  <si>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</si>
  <si>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</si>
  <si>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</si>
  <si>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</si>
  <si>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</si>
  <si>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</si>
  <si>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</si>
  <si>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</si>
  <si>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</si>
  <si>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</si>
  <si>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</si>
  <si>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</si>
  <si>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</si>
  <si>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</si>
  <si>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</si>
  <si>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</si>
  <si>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</si>
  <si>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</si>
  <si>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</si>
  <si>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</si>
  <si>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</si>
  <si>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</si>
  <si>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</si>
  <si>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</si>
  <si>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</si>
  <si>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</si>
  <si>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</si>
  <si>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</si>
  <si>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</si>
  <si>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</si>
  <si>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</si>
  <si>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</si>
  <si>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</si>
  <si>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</si>
  <si>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</si>
  <si>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</si>
  <si>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</si>
  <si>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</si>
  <si>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</si>
  <si>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</si>
  <si>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</si>
  <si>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</si>
  <si>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</si>
  <si>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</si>
  <si>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</si>
  <si>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</si>
  <si>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</si>
  <si>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</si>
  <si>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</si>
  <si>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</si>
  <si>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</si>
  <si>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</si>
  <si>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</si>
  <si>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</si>
  <si>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</si>
  <si>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</si>
  <si>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</si>
  <si>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</si>
  <si>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</si>
  <si>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</si>
  <si>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</si>
  <si>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</si>
  <si>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</si>
  <si>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</si>
  <si>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</si>
  <si>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</si>
  <si>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</si>
  <si>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</si>
  <si>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</si>
  <si>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</si>
  <si>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</si>
  <si>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</si>
  <si>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</si>
  <si>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</si>
  <si>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</si>
  <si>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</si>
  <si>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</si>
  <si>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</si>
  <si>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</si>
  <si>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</si>
  <si>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</si>
  <si>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</si>
  <si>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</si>
  <si>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</si>
  <si>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</si>
  <si>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</si>
  <si>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</si>
  <si>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</si>
  <si>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</si>
  <si>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</si>
  <si>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</si>
  <si>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</si>
  <si>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</si>
  <si>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</si>
  <si>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</si>
  <si>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</si>
  <si>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</si>
  <si>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</si>
  <si>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</si>
  <si>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</si>
  <si>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</si>
  <si>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</si>
  <si>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</si>
  <si>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</si>
  <si>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</si>
  <si>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</si>
  <si>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</si>
  <si>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</si>
  <si>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</si>
  <si>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</si>
  <si>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</si>
  <si>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</si>
  <si>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</si>
  <si>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</si>
  <si>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</si>
  <si>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</si>
  <si>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</si>
  <si>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</si>
  <si>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</si>
  <si>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</si>
  <si>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</si>
  <si>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</si>
  <si>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</si>
  <si>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</si>
  <si>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</si>
  <si>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</si>
  <si>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</si>
  <si>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</si>
  <si>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</si>
  <si>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</si>
  <si>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</si>
  <si>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</si>
  <si>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</si>
  <si>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</si>
  <si>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</si>
  <si>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</si>
  <si>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</si>
  <si>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</si>
  <si>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</si>
  <si>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</si>
  <si>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</si>
  <si>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</si>
  <si>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</si>
  <si>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</si>
  <si>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</si>
  <si>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</si>
  <si>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</si>
  <si>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</si>
  <si>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</si>
  <si>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</si>
  <si>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</si>
  <si>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</si>
  <si>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</si>
  <si>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</si>
  <si>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</si>
  <si>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</si>
  <si>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</si>
  <si>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</si>
  <si>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</si>
  <si>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</si>
  <si>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</si>
  <si>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</si>
  <si>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</si>
  <si>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</si>
  <si>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</si>
  <si>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</si>
  <si>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</si>
  <si>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</si>
  <si>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</si>
  <si>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</si>
  <si>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</si>
  <si>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</si>
  <si>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</si>
  <si>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</si>
  <si>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</si>
  <si>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</si>
  <si>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</si>
  <si>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</si>
  <si>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</si>
  <si>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</si>
  <si>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</si>
  <si>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</si>
  <si>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</si>
  <si>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</si>
  <si>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</si>
  <si>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</si>
  <si>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</si>
  <si>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</si>
  <si>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</si>
  <si>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</si>
  <si>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</si>
  <si>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</si>
  <si>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</si>
  <si>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</si>
  <si>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</si>
  <si>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</si>
  <si>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</si>
  <si>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</si>
  <si>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</si>
  <si>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</si>
  <si>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</si>
  <si>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</si>
  <si>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</si>
  <si>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</si>
  <si>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</si>
  <si>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</si>
  <si>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</si>
  <si>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</si>
  <si>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</si>
  <si>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</si>
  <si>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</si>
  <si>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</si>
  <si>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</si>
  <si>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</si>
  <si>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</si>
  <si>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</si>
  <si>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</si>
  <si>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</si>
  <si>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</si>
  <si>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</si>
  <si>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</si>
  <si>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</si>
  <si>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</si>
  <si>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</si>
  <si>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</si>
  <si>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</si>
  <si>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</si>
  <si>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</si>
  <si>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</si>
  <si>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</si>
  <si>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</si>
  <si>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</si>
  <si>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</si>
  <si>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</si>
  <si>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</si>
  <si>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</si>
  <si>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</si>
  <si>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</si>
  <si>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</si>
  <si>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</si>
  <si>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</si>
  <si>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</si>
  <si>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</si>
  <si>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</si>
  <si>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</si>
  <si>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</si>
  <si>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</si>
  <si>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</si>
  <si>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</si>
  <si>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</si>
  <si>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</si>
  <si>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</si>
  <si>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</si>
  <si>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</si>
  <si>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</si>
  <si>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</si>
  <si>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</si>
  <si>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</si>
  <si>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</si>
  <si>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</si>
  <si>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</si>
  <si>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</si>
  <si>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</si>
  <si>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</si>
  <si>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</si>
  <si>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</si>
  <si>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</si>
  <si>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</si>
  <si>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</si>
  <si>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</si>
  <si>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</si>
  <si>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</si>
  <si>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</si>
  <si>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</si>
  <si>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</si>
  <si>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</si>
  <si>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</si>
  <si>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</si>
  <si>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</si>
  <si>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</si>
  <si>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</si>
  <si>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</si>
  <si>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</si>
  <si>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</si>
  <si>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</si>
  <si>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</si>
  <si>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</si>
  <si>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</si>
  <si>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</si>
  <si>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</si>
  <si>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</si>
  <si>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</si>
  <si>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</si>
  <si>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</si>
  <si>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</si>
  <si>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</si>
  <si>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</si>
  <si>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</si>
  <si>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</si>
  <si>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</si>
  <si>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</si>
  <si>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</si>
  <si>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</si>
  <si>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</si>
  <si>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</si>
  <si>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</si>
  <si>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</si>
  <si>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</si>
  <si>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</si>
  <si>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</si>
  <si>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</si>
  <si>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</si>
  <si>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</si>
  <si>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</si>
  <si>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</si>
  <si>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</si>
  <si>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</si>
  <si>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</si>
  <si>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</si>
  <si>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</si>
  <si>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</si>
  <si>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</si>
  <si>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</si>
  <si>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</si>
  <si>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</si>
  <si>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</si>
  <si>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</si>
  <si>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</si>
  <si>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</si>
  <si>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</si>
  <si>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</si>
  <si>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</si>
  <si>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</si>
  <si>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</si>
  <si>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</si>
  <si>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</si>
  <si>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</si>
  <si>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</si>
  <si>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</si>
  <si>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</si>
  <si>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</si>
  <si>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</si>
  <si>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</si>
  <si>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</si>
  <si>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</si>
  <si>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</si>
  <si>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</si>
  <si>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</si>
  <si>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</si>
  <si>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</si>
  <si>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</si>
  <si>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</si>
  <si>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</si>
  <si>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</si>
  <si>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</si>
  <si>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</si>
  <si>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</si>
  <si>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</si>
  <si>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</si>
  <si>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</si>
  <si>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</si>
  <si>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</si>
  <si>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</si>
  <si>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</si>
  <si>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</si>
  <si>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</si>
  <si>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</si>
  <si>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</si>
  <si>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</si>
  <si>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</si>
  <si>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</si>
  <si>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</si>
  <si>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</si>
  <si>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</si>
  <si>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</si>
  <si>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</si>
  <si>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</si>
  <si>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</si>
  <si>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</si>
  <si>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</si>
  <si>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</si>
  <si>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</si>
  <si>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</si>
  <si>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</si>
  <si>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</si>
  <si>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</si>
  <si>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</si>
  <si>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</si>
  <si>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</si>
  <si>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</si>
  <si>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</si>
  <si>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</si>
  <si>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</si>
  <si>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</si>
  <si>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</si>
  <si>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</si>
  <si>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</si>
  <si>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</si>
  <si>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</si>
  <si>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</si>
  <si>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</si>
  <si>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</si>
  <si>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</si>
  <si>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</si>
  <si>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</si>
  <si>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</si>
  <si>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</si>
  <si>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</si>
  <si>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</si>
  <si>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</si>
  <si>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</si>
  <si>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</si>
  <si>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</si>
  <si>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</si>
  <si>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</si>
  <si>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</si>
  <si>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</si>
  <si>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</si>
  <si>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</si>
  <si>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</si>
  <si>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</si>
  <si>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</si>
  <si>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</si>
  <si>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</si>
  <si>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</si>
  <si>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</si>
  <si>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</si>
  <si>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</si>
  <si>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</si>
  <si>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</si>
  <si>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</si>
  <si>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</si>
  <si>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</si>
  <si>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</si>
  <si>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</si>
  <si>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</si>
  <si>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</si>
  <si>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</si>
  <si>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</si>
  <si>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</si>
  <si>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</si>
  <si>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</si>
  <si>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</si>
  <si>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</si>
  <si>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</si>
  <si>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</si>
  <si>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</si>
  <si>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</si>
  <si>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</si>
  <si>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</si>
  <si>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</si>
  <si>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</si>
  <si>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</si>
  <si>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</si>
  <si>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</si>
  <si>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</si>
  <si>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</si>
  <si>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</si>
  <si>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</si>
  <si>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</si>
  <si>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</si>
  <si>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</si>
  <si>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</si>
  <si>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</si>
  <si>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</si>
  <si>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</si>
  <si>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</si>
  <si>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</si>
  <si>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</si>
  <si>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</si>
  <si>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</si>
  <si>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</si>
  <si>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</si>
  <si>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</si>
  <si>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</si>
  <si>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</si>
  <si>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</si>
  <si>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</si>
  <si>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</si>
  <si>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</si>
  <si>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</si>
  <si>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</si>
  <si>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</si>
  <si>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</si>
  <si>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</si>
  <si>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</si>
  <si>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</si>
  <si>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</si>
  <si>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</si>
  <si>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</si>
  <si>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</si>
  <si>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</si>
  <si>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</si>
  <si>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</si>
  <si>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</si>
  <si>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</si>
  <si>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</si>
  <si>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</si>
  <si>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</si>
  <si>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</si>
  <si>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</si>
  <si>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</si>
  <si>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</si>
  <si>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</si>
  <si>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</si>
  <si>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</si>
  <si>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</si>
  <si>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</si>
  <si>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</si>
  <si>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</si>
  <si>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</si>
  <si>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</si>
  <si>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</si>
  <si>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</si>
  <si>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</si>
  <si>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</si>
  <si>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</si>
  <si>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</si>
  <si>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</si>
  <si>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</si>
  <si>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</si>
  <si>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</si>
  <si>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</si>
  <si>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</si>
  <si>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</si>
  <si>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</si>
  <si>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</si>
  <si>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</si>
  <si>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</si>
  <si>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</si>
  <si>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</si>
  <si>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</si>
  <si>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</si>
  <si>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</si>
  <si>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</si>
  <si>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</si>
  <si>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</si>
  <si>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</si>
  <si>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</si>
  <si>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</si>
  <si>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</si>
  <si>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</si>
  <si>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</si>
  <si>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</si>
  <si>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</si>
  <si>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</si>
  <si>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</si>
  <si>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</si>
  <si>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</si>
  <si>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</si>
  <si>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</si>
  <si>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</si>
  <si>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</si>
  <si>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</si>
  <si>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</si>
  <si>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</si>
  <si>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</si>
  <si>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</si>
  <si>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</si>
  <si>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</si>
  <si>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</si>
  <si>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</si>
  <si>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</si>
  <si>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</si>
  <si>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</si>
  <si>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</si>
  <si>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</si>
  <si>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</si>
  <si>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</si>
  <si>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</si>
  <si>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</si>
  <si>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</si>
  <si>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</si>
  <si>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</si>
  <si>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</si>
  <si>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</si>
  <si>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</si>
  <si>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</si>
  <si>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</si>
  <si>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</si>
  <si>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</si>
  <si>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</si>
  <si>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</si>
  <si>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</si>
  <si>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</si>
  <si>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</si>
  <si>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</si>
  <si>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</si>
  <si>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</si>
  <si>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</si>
  <si>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</si>
  <si>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</si>
  <si>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</si>
  <si>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</si>
  <si>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</si>
  <si>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</si>
  <si>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</si>
  <si>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</si>
  <si>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</si>
  <si>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</si>
  <si>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</si>
  <si>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</si>
  <si>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</si>
  <si>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</si>
  <si>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</si>
  <si>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</si>
  <si>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</si>
  <si>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</si>
  <si>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</si>
  <si>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</si>
  <si>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</si>
  <si>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</si>
  <si>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</si>
  <si>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</si>
  <si>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</si>
  <si>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</si>
  <si>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</si>
  <si>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</si>
  <si>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</si>
  <si>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</si>
  <si>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</si>
  <si>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</si>
  <si>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</si>
  <si>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</si>
  <si>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</si>
  <si>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</si>
  <si>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</si>
  <si>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</si>
  <si>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</si>
  <si>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</si>
  <si>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</si>
  <si>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</si>
  <si>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</si>
  <si>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</si>
  <si>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</si>
  <si>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</si>
  <si>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</si>
  <si>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</si>
  <si>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</si>
  <si>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</si>
  <si>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</si>
  <si>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</si>
  <si>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</si>
  <si>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</si>
  <si>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</si>
  <si>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</si>
  <si>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</si>
  <si>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</si>
  <si>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</si>
  <si>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</si>
  <si>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</si>
  <si>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</si>
  <si>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</si>
  <si>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</si>
  <si>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</si>
  <si>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</si>
  <si>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</si>
  <si>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</si>
  <si>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</si>
  <si>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</si>
  <si>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</si>
  <si>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</si>
  <si>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</si>
  <si>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</si>
  <si>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</si>
  <si>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</si>
  <si>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</si>
  <si>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</si>
  <si>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</si>
  <si>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</si>
  <si>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</si>
  <si>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</si>
  <si>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</si>
  <si>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</si>
  <si>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</si>
  <si>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</si>
  <si>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</si>
  <si>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</si>
  <si>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</si>
  <si>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</si>
  <si>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</si>
  <si>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</si>
  <si>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</si>
  <si>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</si>
  <si>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</si>
  <si>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</si>
  <si>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</si>
  <si>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</si>
  <si>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</si>
  <si>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</si>
  <si>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</si>
  <si>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</si>
  <si>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</si>
  <si>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</si>
  <si>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</si>
  <si>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</si>
  <si>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</si>
  <si>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</si>
  <si>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</si>
  <si>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</si>
  <si>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</si>
  <si>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</si>
  <si>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</si>
  <si>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</si>
  <si>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</si>
  <si>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</si>
  <si>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</si>
  <si>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</si>
  <si>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</si>
  <si>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</si>
  <si>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</si>
  <si>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</si>
  <si>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</si>
  <si>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</si>
  <si>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</si>
  <si>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</si>
  <si>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</si>
  <si>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</si>
  <si>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</si>
  <si>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</si>
  <si>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</si>
  <si>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</si>
  <si>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</si>
  <si>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</si>
  <si>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</si>
  <si>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</si>
  <si>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</si>
  <si>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</si>
  <si>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</si>
  <si>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</si>
  <si>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</si>
  <si>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</si>
  <si>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</si>
  <si>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</si>
  <si>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</si>
  <si>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</si>
  <si>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</si>
  <si>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</si>
  <si>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</si>
  <si>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</si>
  <si>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</si>
  <si>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</si>
  <si>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</si>
  <si>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</si>
  <si>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</si>
  <si>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</si>
  <si>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</si>
  <si>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</si>
  <si>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</si>
  <si>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</si>
  <si>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</si>
  <si>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</si>
  <si>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</si>
  <si>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</si>
  <si>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</si>
  <si>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</si>
  <si>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</si>
  <si>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</si>
  <si>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</si>
  <si>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</si>
  <si>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</si>
  <si>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</si>
  <si>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</si>
  <si>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</si>
  <si>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</si>
  <si>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</si>
  <si>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</si>
  <si>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</si>
  <si>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</si>
  <si>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</si>
  <si>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</si>
  <si>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</si>
  <si>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</si>
  <si>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</si>
  <si>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</si>
  <si>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</si>
  <si>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</si>
  <si>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</si>
  <si>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</si>
  <si>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</si>
  <si>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</si>
  <si>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</si>
  <si>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</si>
  <si>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</si>
  <si>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</si>
  <si>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</si>
  <si>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</si>
  <si>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</si>
  <si>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</si>
  <si>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</si>
  <si>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</si>
  <si>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</si>
  <si>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</si>
  <si>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</si>
  <si>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</si>
  <si>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</si>
  <si>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</si>
  <si>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</si>
  <si>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</si>
  <si>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</si>
  <si>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</si>
  <si>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</si>
  <si>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</si>
  <si>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</si>
  <si>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</si>
  <si>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</si>
  <si>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</si>
  <si>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</si>
  <si>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</si>
  <si>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</si>
  <si>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</si>
  <si>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</si>
  <si>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</si>
  <si>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</si>
  <si>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</si>
  <si>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</si>
  <si>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</si>
  <si>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</si>
  <si>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</si>
  <si>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</si>
  <si>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</si>
  <si>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</si>
  <si>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</si>
  <si>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</si>
  <si>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</si>
  <si>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</si>
  <si>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</si>
  <si>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</si>
  <si>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</si>
  <si>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</si>
  <si>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</si>
  <si>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</si>
  <si>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</si>
  <si>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</si>
  <si>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</si>
  <si>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</si>
  <si>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</si>
  <si>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</si>
  <si>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</si>
  <si>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</si>
  <si>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</si>
  <si>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</si>
  <si>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</si>
  <si>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</si>
  <si>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</si>
  <si>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</si>
  <si>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</si>
  <si>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</si>
  <si>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</si>
  <si>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</si>
  <si>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</si>
  <si>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</si>
  <si>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</si>
  <si>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</si>
  <si>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</si>
  <si>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</si>
  <si>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</si>
  <si>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</si>
  <si>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</si>
  <si>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</si>
  <si>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</si>
  <si>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</si>
  <si>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</si>
  <si>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</si>
  <si>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</si>
  <si>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</si>
  <si>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</si>
  <si>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</si>
  <si>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</si>
  <si>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</si>
  <si>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</si>
  <si>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</si>
  <si>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</si>
  <si>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</si>
  <si>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</si>
  <si>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</si>
  <si>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</si>
  <si>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</si>
  <si>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</si>
  <si>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</si>
  <si>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</si>
  <si>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</si>
  <si>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</si>
  <si>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</si>
  <si>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</si>
  <si>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</si>
  <si>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</si>
  <si>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</si>
  <si>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</si>
  <si>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</si>
  <si>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</si>
  <si>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</si>
  <si>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</si>
  <si>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</si>
  <si>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</si>
  <si>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</si>
  <si>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</si>
  <si>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</si>
  <si>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</si>
  <si>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</si>
  <si>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</si>
  <si>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</si>
  <si>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</si>
  <si>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</si>
  <si>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</si>
  <si>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</si>
  <si>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</si>
  <si>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</si>
  <si>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</si>
  <si>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</si>
  <si>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</si>
  <si>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</si>
  <si>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</si>
  <si>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</si>
  <si>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</si>
  <si>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</si>
  <si>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</si>
  <si>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</si>
  <si>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</si>
  <si>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</si>
  <si>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</si>
  <si>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</si>
  <si>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</si>
  <si>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</si>
  <si>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</si>
  <si>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</si>
  <si>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</si>
  <si>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</si>
  <si>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</si>
  <si>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</si>
  <si>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</si>
  <si>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</si>
  <si>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</si>
  <si>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</si>
  <si>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</si>
  <si>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</si>
  <si>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</si>
  <si>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</si>
  <si>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</si>
  <si>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</si>
  <si>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</si>
  <si>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</si>
  <si>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</si>
  <si>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</si>
  <si>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</si>
  <si>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</si>
  <si>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</si>
  <si>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</si>
  <si>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</si>
  <si>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</si>
  <si>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</si>
  <si>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</si>
  <si>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</si>
  <si>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</si>
  <si>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</si>
  <si>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</si>
  <si>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</si>
  <si>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</si>
  <si>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</si>
  <si>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</si>
  <si>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</si>
  <si>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</si>
  <si>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</si>
  <si>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</si>
  <si>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</si>
  <si>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</si>
  <si>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</si>
  <si>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</si>
  <si>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</si>
  <si>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</si>
  <si>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</si>
  <si>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</si>
  <si>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</si>
  <si>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</si>
  <si>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</si>
  <si>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</si>
  <si>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</si>
  <si>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</si>
  <si>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</si>
  <si>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</si>
  <si>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</si>
  <si>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</si>
  <si>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</si>
  <si>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</si>
  <si>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</si>
  <si>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</si>
  <si>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</si>
  <si>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</si>
  <si>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</si>
  <si>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</si>
  <si>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</si>
  <si>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</si>
  <si>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</si>
  <si>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</si>
  <si>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</si>
  <si>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</si>
  <si>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</si>
  <si>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</si>
  <si>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</si>
  <si>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</si>
  <si>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</si>
  <si>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</si>
  <si>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</si>
  <si>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</si>
  <si>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</si>
  <si>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</si>
  <si>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</si>
  <si>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</si>
  <si>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</si>
  <si>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</si>
  <si>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</si>
  <si>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</si>
  <si>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</si>
  <si>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</si>
  <si>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</si>
  <si>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</si>
  <si>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</si>
  <si>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</si>
  <si>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</si>
  <si>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</si>
  <si>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</si>
  <si>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</si>
  <si>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</si>
  <si>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</si>
  <si>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</si>
  <si>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</si>
  <si>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</si>
  <si>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</si>
  <si>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</si>
  <si>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</si>
  <si>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</si>
  <si>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</si>
  <si>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</si>
  <si>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</si>
  <si>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</si>
  <si>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</si>
  <si>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</si>
  <si>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</si>
  <si>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</si>
  <si>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</si>
  <si>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</si>
  <si>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</si>
  <si>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</si>
  <si>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</si>
  <si>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</si>
  <si>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</si>
  <si>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</si>
  <si>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</si>
  <si>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</si>
  <si>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</si>
  <si>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</si>
  <si>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</si>
  <si>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</si>
  <si>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</si>
  <si>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</si>
  <si>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</si>
  <si>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</si>
  <si>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</si>
  <si>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</si>
  <si>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</si>
  <si>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</si>
  <si>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</si>
  <si>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</si>
  <si>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</si>
  <si>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</si>
  <si>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</si>
  <si>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</si>
  <si>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</si>
  <si>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</si>
  <si>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</si>
  <si>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</si>
  <si>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</si>
  <si>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</si>
  <si>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</si>
  <si>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</si>
  <si>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</si>
  <si>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</si>
  <si>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</si>
  <si>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</si>
  <si>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</si>
  <si>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</si>
  <si>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</si>
  <si>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</si>
  <si>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</si>
  <si>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</si>
  <si>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</si>
  <si>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</si>
  <si>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</si>
  <si>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</si>
  <si>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</si>
  <si>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</si>
  <si>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</si>
  <si>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</si>
  <si>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</si>
  <si>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</si>
  <si>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</si>
  <si>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</si>
  <si>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</si>
  <si>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</si>
  <si>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</si>
  <si>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</si>
  <si>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</si>
  <si>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</si>
  <si>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</si>
  <si>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</si>
  <si>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</si>
  <si>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</si>
  <si>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</si>
  <si>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</si>
  <si>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</si>
  <si>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</si>
  <si>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</si>
  <si>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</si>
  <si>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</si>
  <si>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</si>
  <si>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</si>
  <si>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</si>
  <si>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</si>
  <si>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</si>
  <si>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</si>
  <si>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</si>
  <si>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</si>
  <si>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</si>
  <si>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</si>
  <si>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</si>
  <si>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</si>
  <si>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</si>
  <si>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</si>
  <si>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</si>
  <si>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</si>
  <si>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</si>
  <si>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</si>
  <si>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</si>
  <si>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</si>
  <si>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</si>
  <si>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</si>
  <si>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</si>
  <si>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</si>
  <si>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</si>
  <si>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</si>
  <si>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</si>
  <si>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</si>
  <si>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</si>
  <si>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</si>
  <si>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</si>
  <si>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</si>
  <si>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</si>
  <si>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</si>
  <si>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</si>
  <si>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</si>
  <si>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</si>
  <si>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</si>
  <si>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</si>
  <si>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</si>
  <si>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</si>
  <si>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</si>
  <si>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</si>
  <si>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</si>
  <si>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</si>
  <si>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</si>
  <si>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</si>
  <si>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</si>
  <si>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</si>
  <si>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</si>
  <si>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</si>
  <si>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</si>
  <si>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</si>
  <si>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</si>
  <si>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</si>
  <si>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</si>
  <si>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</si>
  <si>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</si>
  <si>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</si>
  <si>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</si>
  <si>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</si>
  <si>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</si>
  <si>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</si>
  <si>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</si>
  <si>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</si>
  <si>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</si>
  <si>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</si>
  <si>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</si>
  <si>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</si>
  <si>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</si>
  <si>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</si>
  <si>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</si>
  <si>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</si>
  <si>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</si>
  <si>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</si>
  <si>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</si>
  <si>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</si>
  <si>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</si>
  <si>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</si>
  <si>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</si>
  <si>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</si>
  <si>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</si>
  <si>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</si>
  <si>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</si>
  <si>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</si>
  <si>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</si>
  <si>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</si>
  <si>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</si>
  <si>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</si>
  <si>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</si>
  <si>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</si>
  <si>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</si>
  <si>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</si>
  <si>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</si>
  <si>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</si>
  <si>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</si>
  <si>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</si>
  <si>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</si>
  <si>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</si>
  <si>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</si>
  <si>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</si>
  <si>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</si>
  <si>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</si>
  <si>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</si>
  <si>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</si>
  <si>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</si>
  <si>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</si>
  <si>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</si>
  <si>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</si>
  <si>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</si>
  <si>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</si>
  <si>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</si>
  <si>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</si>
  <si>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</si>
  <si>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</si>
  <si>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</si>
  <si>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</si>
  <si>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</si>
  <si>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</si>
  <si>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</si>
  <si>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</si>
  <si>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</si>
  <si>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</si>
  <si>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</si>
  <si>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</si>
  <si>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</si>
  <si>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</si>
  <si>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</si>
  <si>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</si>
  <si>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</si>
  <si>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</si>
  <si>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</si>
  <si>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</si>
  <si>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</si>
  <si>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</si>
  <si>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</si>
  <si>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</si>
  <si>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</si>
  <si>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</si>
  <si>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</si>
  <si>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</si>
  <si>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</si>
  <si>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</si>
  <si>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</si>
  <si>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</si>
  <si>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</si>
  <si>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</si>
  <si>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</si>
  <si>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</si>
  <si>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</si>
  <si>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</si>
  <si>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</si>
  <si>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</si>
  <si>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</si>
  <si>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</si>
  <si>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</si>
  <si>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</si>
  <si>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</si>
  <si>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</si>
  <si>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</si>
  <si>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</si>
  <si>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</si>
  <si>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</si>
  <si>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</si>
  <si>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</si>
  <si>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</si>
  <si>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</si>
  <si>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</si>
  <si>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</si>
  <si>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</si>
  <si>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</si>
  <si>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</si>
  <si>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</si>
  <si>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</si>
  <si>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</si>
  <si>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</si>
  <si>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</si>
  <si>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</si>
  <si>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</si>
  <si>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</si>
  <si>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</si>
  <si>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</si>
  <si>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</si>
  <si>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</si>
  <si>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</si>
  <si>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</si>
  <si>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</si>
  <si>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</si>
  <si>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</si>
  <si>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</si>
  <si>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</si>
  <si>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</si>
  <si>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</si>
  <si>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</si>
  <si>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</si>
  <si>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</si>
  <si>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</si>
  <si>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</si>
  <si>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</si>
  <si>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</si>
  <si>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</si>
  <si>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</si>
  <si>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</si>
  <si>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</si>
  <si>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</si>
  <si>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</si>
  <si>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</si>
  <si>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</si>
  <si>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</si>
  <si>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</si>
  <si>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</si>
  <si>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</si>
  <si>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</si>
  <si>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</si>
  <si>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</si>
  <si>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</si>
  <si>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</si>
  <si>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</si>
  <si>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</si>
  <si>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</si>
  <si>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</si>
  <si>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</si>
  <si>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</si>
  <si>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</si>
  <si>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</si>
  <si>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</si>
  <si>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</si>
  <si>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</si>
  <si>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</si>
  <si>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</si>
  <si>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</si>
  <si>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</si>
  <si>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</si>
  <si>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</si>
  <si>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</si>
  <si>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</si>
  <si>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</si>
  <si>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</si>
  <si>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</si>
  <si>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</si>
  <si>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</si>
  <si>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</si>
  <si>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</si>
  <si>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</si>
  <si>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</si>
  <si>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</si>
  <si>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</si>
  <si>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</si>
  <si>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</si>
  <si>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</si>
  <si>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</si>
  <si>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</si>
  <si>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</si>
  <si>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</si>
  <si>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</si>
  <si>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</si>
  <si>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</si>
  <si>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</si>
  <si>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</si>
  <si>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</si>
  <si>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</si>
  <si>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</si>
  <si>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</si>
  <si>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</si>
  <si>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</si>
  <si>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</si>
  <si>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</si>
  <si>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</si>
  <si>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</si>
  <si>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</si>
  <si>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</si>
  <si>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</si>
  <si>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</si>
  <si>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</si>
  <si>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</si>
  <si>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</si>
  <si>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</si>
  <si>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</si>
  <si>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</si>
  <si>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</si>
  <si>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</si>
  <si>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</si>
  <si>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</si>
  <si>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</si>
  <si>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</si>
  <si>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</si>
  <si>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</si>
  <si>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</si>
  <si>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</si>
  <si>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</si>
  <si>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</si>
  <si>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</si>
  <si>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</si>
  <si>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</si>
  <si>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</si>
  <si>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</si>
  <si>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</si>
  <si>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</si>
  <si>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</si>
  <si>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</si>
  <si>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</si>
  <si>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</si>
  <si>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</si>
  <si>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</si>
  <si>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</si>
  <si>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</si>
  <si>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</si>
  <si>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</si>
  <si>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</si>
  <si>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</si>
  <si>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</si>
  <si>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</si>
  <si>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</si>
  <si>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</si>
  <si>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</si>
  <si>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</si>
  <si>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</si>
  <si>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</si>
  <si>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</si>
  <si>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</si>
  <si>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</si>
  <si>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</si>
  <si>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</si>
  <si>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</si>
  <si>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</si>
  <si>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</si>
  <si>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</si>
  <si>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</si>
  <si>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</si>
  <si>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</si>
  <si>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</si>
  <si>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</si>
  <si>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</si>
  <si>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</si>
  <si>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</si>
  <si>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</si>
  <si>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</si>
  <si>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</si>
  <si>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</si>
  <si>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</si>
  <si>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</si>
  <si>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</si>
  <si>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</si>
  <si>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</si>
  <si>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</si>
  <si>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</si>
  <si>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</si>
  <si>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</si>
  <si>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</si>
  <si>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</si>
  <si>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</si>
  <si>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</si>
  <si>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</si>
  <si>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</si>
  <si>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</si>
  <si>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</si>
  <si>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</si>
  <si>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</si>
  <si>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</si>
  <si>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</si>
  <si>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</si>
  <si>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</si>
  <si>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</si>
  <si>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</si>
  <si>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</si>
  <si>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</si>
  <si>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</si>
  <si>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</si>
  <si>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</si>
  <si>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</si>
  <si>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</si>
  <si>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</si>
  <si>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</si>
  <si>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</si>
  <si>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</si>
  <si>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</si>
  <si>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</si>
  <si>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</si>
  <si>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</si>
  <si>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</si>
  <si>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</si>
  <si>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</si>
  <si>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</si>
  <si>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</si>
  <si>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</si>
  <si>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</si>
  <si>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</si>
  <si>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</si>
  <si>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</si>
  <si>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</si>
  <si>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</si>
  <si>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</si>
  <si>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</si>
  <si>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</si>
  <si>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</si>
  <si>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</si>
  <si>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</si>
  <si>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</si>
  <si>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</si>
  <si>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</si>
  <si>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</si>
  <si>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</si>
  <si>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</si>
  <si>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</si>
  <si>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</si>
  <si>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</si>
  <si>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</si>
  <si>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</si>
  <si>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</si>
  <si>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</si>
  <si>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</si>
  <si>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</si>
  <si>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</si>
  <si>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</si>
  <si>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</si>
  <si>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</si>
  <si>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</si>
  <si>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</si>
  <si>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</si>
  <si>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</si>
  <si>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</si>
  <si>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</si>
  <si>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</si>
  <si>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</si>
  <si>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</si>
  <si>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</si>
  <si>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</si>
  <si>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</si>
  <si>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</si>
  <si>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</si>
  <si>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</si>
  <si>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</si>
  <si>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</si>
  <si>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</si>
  <si>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</si>
  <si>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</si>
  <si>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</si>
  <si>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</si>
  <si>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</si>
  <si>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</si>
  <si>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</si>
  <si>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</si>
  <si>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</si>
  <si>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</si>
  <si>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</si>
  <si>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</si>
  <si>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</si>
  <si>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</si>
  <si>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</si>
  <si>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</si>
  <si>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</si>
  <si>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</si>
  <si>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</si>
  <si>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</si>
  <si>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</si>
  <si>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</si>
  <si>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</si>
  <si>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</si>
  <si>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</si>
  <si>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</si>
  <si>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</si>
  <si>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</si>
  <si>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</si>
  <si>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</si>
  <si>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</si>
  <si>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</si>
  <si>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</si>
  <si>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</si>
  <si>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</si>
  <si>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</si>
  <si>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</si>
  <si>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</si>
  <si>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</si>
  <si>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</si>
  <si>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</si>
  <si>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</si>
  <si>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</si>
  <si>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</si>
  <si>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</si>
  <si>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</si>
  <si>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</si>
  <si>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</si>
  <si>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</si>
  <si>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</si>
  <si>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</si>
  <si>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</si>
  <si>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</si>
  <si>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</si>
  <si>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</si>
  <si>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</si>
  <si>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</si>
  <si>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</si>
  <si>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</si>
  <si>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</si>
  <si>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</si>
  <si>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</si>
  <si>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</si>
  <si>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</si>
  <si>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</si>
  <si>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</si>
  <si>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</si>
  <si>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</si>
  <si>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</si>
  <si>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</si>
  <si>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</si>
  <si>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</si>
  <si>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</si>
  <si>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</si>
  <si>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</si>
  <si>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</si>
  <si>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</si>
  <si>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</si>
  <si>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</si>
  <si>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</si>
  <si>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</si>
  <si>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</si>
  <si>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</si>
  <si>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</si>
  <si>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</si>
  <si>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</si>
  <si>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</si>
  <si>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</si>
  <si>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</si>
  <si>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</si>
  <si>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</si>
  <si>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</si>
  <si>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</si>
  <si>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</si>
  <si>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</si>
  <si>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</si>
  <si>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</si>
  <si>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</si>
  <si>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</si>
  <si>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</si>
  <si>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</si>
  <si>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</si>
  <si>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</si>
  <si>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</si>
  <si>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</si>
  <si>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</si>
  <si>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</si>
  <si>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</si>
  <si>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</si>
  <si>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</si>
  <si>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</si>
  <si>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</si>
  <si>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</si>
  <si>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</si>
  <si>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</si>
  <si>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</si>
  <si>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</si>
  <si>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</si>
  <si>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</si>
  <si>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</si>
  <si>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</si>
  <si>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</si>
  <si>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</si>
  <si>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</si>
  <si>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</si>
  <si>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</si>
  <si>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</si>
  <si>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</si>
  <si>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</si>
  <si>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</si>
  <si>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</si>
  <si>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</si>
  <si>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</si>
  <si>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</si>
  <si>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</si>
  <si>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</si>
  <si>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</si>
  <si>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</si>
  <si>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</si>
  <si>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</si>
  <si>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</si>
  <si>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</si>
  <si>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</si>
  <si>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</si>
  <si>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</si>
  <si>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</si>
  <si>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</si>
  <si>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</si>
  <si>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</si>
  <si>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</si>
  <si>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</si>
  <si>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</si>
  <si>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</si>
  <si>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</si>
  <si>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</si>
  <si>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</si>
  <si>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</si>
  <si>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</si>
  <si>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</si>
  <si>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</si>
  <si>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</si>
  <si>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</si>
  <si>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</si>
  <si>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</si>
  <si>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</si>
  <si>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</si>
  <si>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</si>
  <si>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</si>
  <si>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</si>
  <si>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</si>
  <si>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</si>
  <si>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</si>
  <si>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</si>
  <si>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</si>
  <si>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</si>
  <si>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</si>
  <si>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</si>
  <si>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</si>
  <si>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</si>
  <si>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</si>
  <si>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</si>
  <si>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</si>
  <si>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</si>
  <si>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</si>
  <si>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</si>
  <si>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</si>
  <si>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</si>
  <si>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</si>
  <si>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</si>
  <si>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</si>
  <si>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</si>
  <si>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</si>
  <si>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</si>
  <si>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</si>
  <si>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</si>
  <si>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</si>
  <si>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</si>
  <si>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</si>
  <si>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</si>
  <si>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</si>
  <si>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</si>
  <si>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</si>
  <si>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</si>
  <si>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</si>
  <si>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</si>
  <si>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</si>
  <si>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</si>
  <si>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</si>
  <si>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</si>
  <si>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</si>
  <si>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</si>
  <si>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</si>
  <si>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</si>
  <si>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</si>
  <si>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</si>
  <si>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</si>
  <si>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</si>
  <si>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</si>
  <si>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</si>
  <si>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</si>
  <si>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</si>
  <si>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</si>
  <si>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</si>
  <si>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</si>
  <si>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</si>
  <si>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</si>
  <si>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</si>
  <si>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</si>
  <si>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</si>
  <si>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</si>
  <si>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</si>
  <si>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</si>
  <si>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</si>
  <si>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</si>
  <si>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</si>
  <si>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</si>
  <si>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</si>
  <si>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</si>
  <si>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</si>
  <si>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</si>
  <si>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</si>
  <si>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</si>
  <si>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</si>
  <si>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</si>
  <si>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</si>
  <si>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</si>
  <si>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</si>
  <si>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</si>
  <si>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</si>
  <si>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</si>
  <si>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</si>
  <si>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</si>
  <si>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</si>
  <si>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</si>
  <si>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</si>
  <si>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</si>
  <si>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</si>
  <si>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</si>
  <si>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</si>
  <si>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</si>
  <si>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</si>
  <si>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</si>
  <si>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</si>
  <si>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</si>
  <si>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</si>
  <si>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</si>
  <si>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</si>
  <si>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</si>
  <si>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</si>
  <si>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</si>
  <si>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</si>
  <si>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</si>
  <si>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</si>
  <si>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</si>
  <si>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</si>
  <si>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</si>
  <si>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</si>
  <si>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</si>
  <si>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</si>
  <si>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</si>
  <si>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</si>
  <si>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</si>
  <si>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</si>
  <si>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</si>
  <si>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</si>
  <si>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</si>
  <si>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</si>
  <si>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</si>
  <si>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</si>
  <si>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</si>
  <si>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</si>
  <si>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</si>
  <si>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</si>
  <si>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</si>
  <si>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</si>
  <si>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</si>
  <si>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</si>
  <si>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</si>
  <si>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</si>
  <si>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</si>
  <si>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</si>
  <si>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</si>
  <si>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</si>
  <si>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</si>
  <si>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</si>
  <si>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</si>
  <si>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</si>
  <si>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</si>
  <si>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</si>
  <si>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</si>
  <si>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</si>
  <si>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</si>
  <si>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</si>
  <si>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</si>
  <si>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</si>
  <si>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</si>
  <si>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</si>
  <si>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</si>
  <si>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</si>
  <si>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</si>
  <si>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</si>
  <si>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</si>
  <si>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</si>
  <si>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</si>
  <si>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</si>
  <si>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</si>
  <si>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</si>
  <si>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</si>
  <si>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</si>
  <si>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</si>
  <si>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</si>
  <si>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</si>
  <si>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</si>
  <si>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</si>
  <si>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</si>
  <si>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</si>
  <si>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</si>
  <si>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</si>
  <si>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</si>
  <si>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</si>
  <si>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</si>
  <si>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</si>
  <si>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</si>
  <si>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</si>
  <si>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</si>
  <si>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</si>
  <si>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</si>
  <si>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</si>
  <si>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</si>
  <si>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</si>
  <si>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</si>
  <si>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</si>
  <si>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</si>
  <si>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</si>
  <si>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</si>
  <si>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</si>
  <si>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</si>
  <si>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</si>
  <si>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</si>
  <si>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</si>
  <si>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</si>
  <si>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</si>
  <si>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</si>
  <si>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</si>
  <si>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</si>
  <si>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</si>
  <si>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</si>
  <si>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</si>
  <si>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</si>
  <si>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</si>
  <si>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</si>
  <si>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</si>
  <si>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</si>
  <si>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</si>
  <si>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</si>
  <si>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</si>
  <si>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</si>
  <si>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</si>
  <si>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</si>
  <si>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</si>
  <si>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</si>
  <si>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</si>
  <si>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</si>
  <si>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</si>
  <si>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</si>
  <si>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</si>
  <si>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</si>
  <si>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</si>
  <si>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</si>
  <si>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</si>
  <si>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</si>
  <si>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</si>
  <si>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</si>
  <si>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</si>
  <si>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</si>
  <si>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</si>
  <si>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</si>
  <si>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</si>
  <si>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</si>
  <si>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</si>
  <si>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</si>
  <si>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</si>
  <si>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</si>
  <si>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</si>
  <si>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</si>
  <si>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</si>
  <si>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</si>
  <si>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</si>
  <si>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</si>
  <si>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</si>
  <si>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</si>
  <si>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</si>
  <si>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</si>
  <si>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</si>
  <si>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</si>
  <si>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</si>
  <si>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</si>
  <si>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</si>
  <si>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</si>
  <si>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</si>
  <si>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</si>
  <si>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</si>
  <si>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</si>
  <si>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</si>
  <si>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</si>
  <si>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</si>
  <si>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</si>
  <si>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</si>
  <si>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</si>
  <si>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</si>
  <si>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</si>
  <si>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</si>
  <si>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</si>
  <si>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</si>
  <si>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</si>
  <si>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</si>
  <si>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</si>
  <si>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</si>
  <si>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</si>
  <si>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</si>
  <si>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</si>
  <si>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</si>
  <si>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</si>
  <si>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</si>
  <si>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</si>
  <si>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</si>
  <si>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</si>
  <si>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</si>
  <si>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</si>
  <si>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</si>
  <si>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</si>
  <si>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</si>
  <si>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</si>
  <si>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</si>
  <si>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</si>
  <si>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</si>
  <si>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</si>
  <si>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</si>
  <si>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</si>
  <si>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</si>
  <si>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</si>
  <si>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</si>
  <si>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</si>
  <si>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</si>
  <si>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</si>
  <si>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</si>
  <si>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</si>
  <si>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</si>
  <si>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</si>
  <si>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</si>
  <si>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</si>
  <si>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</si>
  <si>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</si>
  <si>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</si>
  <si>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</si>
  <si>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</si>
  <si>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</si>
  <si>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</si>
  <si>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</si>
  <si>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</si>
  <si>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</si>
  <si>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</si>
  <si>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</si>
  <si>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</si>
  <si>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</si>
  <si>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</si>
  <si>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</si>
  <si>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</si>
  <si>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</si>
  <si>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</si>
  <si>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</si>
  <si>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</si>
  <si>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</si>
  <si>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</si>
  <si>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</si>
  <si>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</si>
  <si>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</si>
  <si>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</si>
  <si>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</si>
  <si>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</si>
  <si>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</si>
  <si>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</si>
  <si>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</si>
  <si>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</si>
  <si>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</si>
  <si>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</si>
  <si>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</si>
  <si>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</si>
  <si>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</si>
  <si>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</si>
  <si>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</si>
  <si>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</si>
  <si>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</si>
  <si>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</si>
  <si>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</si>
  <si>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</si>
  <si>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</si>
  <si>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</si>
  <si>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</si>
  <si>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</si>
  <si>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</si>
  <si>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</si>
  <si>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</si>
  <si>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</si>
  <si>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</si>
  <si>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</si>
  <si>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</si>
  <si>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</si>
  <si>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</si>
  <si>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</si>
  <si>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</si>
  <si>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</si>
  <si>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</si>
  <si>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</si>
  <si>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</si>
  <si>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</si>
  <si>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</si>
  <si>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</si>
  <si>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</si>
  <si>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</si>
  <si>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</si>
  <si>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</si>
  <si>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</si>
  <si>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</si>
  <si>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</si>
  <si>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</si>
  <si>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</si>
  <si>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</si>
  <si>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</si>
  <si>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</si>
  <si>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</si>
  <si>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</si>
  <si>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</si>
  <si>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</si>
  <si>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</si>
  <si>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</si>
  <si>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</si>
  <si>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</si>
  <si>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</si>
  <si>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</si>
  <si>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</si>
  <si>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</si>
  <si>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</si>
  <si>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</si>
  <si>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</si>
  <si>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</si>
  <si>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</si>
  <si>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</si>
  <si>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</si>
  <si>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</si>
  <si>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</si>
  <si>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</si>
  <si>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</si>
  <si>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</si>
  <si>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</si>
  <si>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</si>
  <si>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</si>
  <si>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</si>
  <si>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</si>
  <si>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</si>
  <si>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</si>
  <si>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</si>
  <si>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</si>
  <si>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</si>
  <si>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</si>
  <si>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</si>
  <si>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</si>
  <si>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</si>
  <si>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</si>
  <si>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</si>
  <si>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</si>
  <si>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</si>
  <si>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</si>
  <si>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</si>
  <si>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</si>
  <si>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</si>
  <si>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</si>
  <si>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</si>
  <si>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</si>
  <si>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</si>
  <si>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</si>
  <si>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</si>
  <si>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</si>
  <si>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</si>
  <si>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</si>
  <si>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</si>
  <si>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</si>
  <si>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</si>
  <si>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</si>
  <si>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</si>
  <si>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</si>
  <si>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</si>
  <si>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</si>
  <si>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</si>
  <si>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</si>
  <si>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</si>
  <si>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</si>
  <si>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</si>
  <si>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</si>
  <si>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</si>
  <si>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</si>
  <si>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</si>
  <si>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</si>
  <si>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</si>
  <si>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</si>
  <si>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</si>
  <si>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</si>
  <si>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</si>
  <si>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</si>
  <si>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</si>
  <si>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</si>
  <si>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</si>
  <si>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</si>
  <si>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</si>
  <si>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</si>
  <si>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</si>
  <si>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</si>
  <si>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</si>
  <si>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</si>
  <si>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</si>
  <si>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</si>
  <si>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</si>
  <si>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</si>
  <si>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</si>
  <si>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</si>
  <si>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</si>
  <si>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</si>
  <si>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</si>
  <si>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</si>
  <si>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</si>
  <si>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</si>
  <si>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</si>
  <si>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</si>
  <si>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</si>
  <si>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</si>
  <si>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</si>
  <si>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</si>
  <si>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</si>
  <si>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</si>
  <si>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</si>
  <si>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</si>
  <si>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</si>
  <si>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</si>
  <si>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</si>
  <si>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</si>
  <si>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</si>
  <si>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</si>
  <si>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</si>
  <si>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</si>
  <si>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</si>
  <si>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</si>
  <si>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</si>
  <si>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</si>
  <si>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</si>
  <si>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</si>
  <si>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</si>
  <si>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</si>
  <si>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</si>
  <si>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</si>
  <si>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</si>
  <si>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</si>
  <si>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</si>
  <si>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</si>
  <si>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</si>
  <si>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</si>
  <si>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</si>
  <si>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</si>
  <si>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</si>
  <si>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</si>
  <si>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</si>
  <si>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</si>
  <si>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</si>
  <si>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</si>
  <si>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</si>
  <si>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</si>
  <si>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</si>
  <si>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</si>
  <si>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</si>
  <si>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</si>
  <si>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</si>
  <si>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</si>
  <si>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</si>
  <si>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</si>
  <si>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</si>
  <si>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</si>
  <si>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</si>
  <si>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</si>
  <si>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</si>
  <si>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</si>
  <si>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</si>
  <si>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</si>
  <si>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</si>
  <si>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</si>
  <si>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</si>
  <si>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</si>
  <si>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</si>
  <si>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</si>
  <si>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</si>
  <si>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</si>
  <si>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</si>
  <si>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</si>
  <si>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</si>
  <si>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</si>
  <si>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</si>
  <si>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</si>
  <si>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</si>
  <si>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</si>
  <si>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</si>
  <si>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</si>
  <si>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</si>
  <si>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</si>
  <si>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</si>
  <si>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</si>
  <si>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</si>
  <si>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</si>
  <si>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</si>
  <si>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</si>
  <si>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</si>
  <si>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</si>
  <si>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</si>
  <si>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</si>
  <si>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</si>
  <si>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</si>
  <si>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</si>
  <si>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</si>
  <si>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</si>
  <si>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</si>
  <si>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</si>
  <si>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</si>
  <si>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</si>
  <si>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</si>
  <si>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</si>
  <si>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</si>
  <si>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</si>
  <si>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</si>
  <si>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</si>
  <si>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</si>
  <si>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</si>
  <si>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</si>
  <si>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</si>
  <si>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</si>
  <si>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</si>
  <si>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</si>
  <si>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</si>
  <si>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</si>
  <si>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</si>
  <si>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</si>
  <si>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</si>
  <si>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</si>
  <si>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</si>
  <si>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</si>
  <si>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</si>
  <si>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</si>
  <si>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</si>
  <si>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</si>
  <si>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</si>
  <si>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</si>
  <si>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</si>
  <si>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</si>
  <si>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</si>
  <si>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</si>
  <si>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</si>
  <si>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</si>
  <si>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</si>
  <si>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</si>
  <si>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</si>
  <si>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</si>
  <si>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</si>
  <si>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</si>
  <si>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</si>
  <si>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</si>
  <si>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</si>
  <si>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</si>
  <si>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</si>
  <si>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</si>
  <si>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</si>
  <si>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</si>
  <si>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</si>
  <si>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</si>
  <si>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</si>
  <si>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</si>
  <si>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</si>
  <si>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</si>
  <si>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</si>
  <si>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</si>
  <si>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</si>
  <si>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</si>
  <si>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</si>
  <si>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</si>
  <si>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</si>
  <si>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</si>
  <si>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</si>
  <si>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</si>
  <si>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</si>
  <si>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</si>
  <si>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</si>
  <si>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</si>
  <si>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</si>
  <si>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</si>
  <si>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</si>
  <si>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</si>
  <si>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</si>
  <si>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</si>
  <si>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</si>
  <si>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</si>
  <si>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</si>
  <si>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</si>
  <si>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</si>
  <si>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</si>
  <si>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</si>
  <si>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</si>
  <si>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</si>
  <si>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</si>
  <si>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</si>
  <si>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</si>
  <si>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</si>
  <si>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</si>
  <si>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</si>
  <si>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</si>
  <si>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</si>
  <si>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</si>
  <si>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</si>
  <si>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</si>
  <si>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</si>
  <si>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</si>
  <si>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</si>
  <si>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</si>
  <si>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</si>
  <si>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</si>
  <si>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</si>
  <si>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</si>
  <si>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</si>
  <si>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</si>
  <si>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</si>
  <si>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</si>
  <si>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</si>
  <si>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</si>
  <si>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</si>
  <si>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</si>
  <si>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</si>
  <si>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</si>
  <si>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</si>
  <si>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</si>
  <si>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</si>
  <si>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</si>
  <si>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</si>
  <si>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</si>
  <si>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</si>
  <si>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</si>
  <si>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</si>
  <si>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</si>
  <si>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</si>
  <si>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</si>
  <si>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</si>
  <si>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</si>
  <si>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</si>
  <si>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</si>
  <si>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</si>
  <si>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</si>
  <si>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</si>
  <si>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</si>
  <si>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</si>
  <si>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</si>
  <si>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</si>
  <si>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</si>
  <si>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</si>
  <si>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</si>
  <si>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</si>
  <si>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</si>
  <si>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</si>
  <si>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</si>
  <si>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</si>
  <si>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</si>
  <si>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</si>
  <si>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</si>
  <si>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</si>
  <si>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</si>
  <si>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</si>
  <si>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</si>
  <si>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</si>
  <si>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</si>
  <si>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</si>
  <si>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</si>
  <si>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</si>
  <si>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</si>
  <si>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</si>
  <si>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</si>
  <si>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</si>
  <si>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</si>
  <si>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</si>
  <si>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</si>
  <si>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</si>
  <si>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</si>
  <si>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</si>
  <si>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</si>
  <si>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</si>
  <si>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</si>
  <si>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</si>
  <si>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</si>
  <si>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</si>
  <si>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</si>
  <si>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</si>
  <si>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</si>
  <si>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</si>
  <si>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</si>
  <si>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</si>
  <si>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</si>
  <si>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</si>
  <si>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</si>
  <si>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</si>
  <si>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</si>
  <si>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</si>
  <si>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</si>
  <si>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</si>
  <si>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</si>
  <si>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</si>
  <si>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</si>
  <si>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</si>
  <si>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</si>
  <si>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</si>
  <si>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</si>
  <si>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</si>
  <si>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</si>
  <si>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</si>
  <si>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</si>
  <si>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</si>
  <si>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</si>
  <si>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</si>
  <si>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</si>
  <si>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</si>
  <si>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</si>
  <si>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</si>
  <si>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</si>
  <si>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</si>
  <si>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</si>
  <si>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</si>
  <si>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</si>
  <si>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</si>
  <si>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</si>
  <si>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</si>
  <si>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</si>
  <si>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</si>
  <si>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</si>
  <si>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</si>
  <si>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</si>
  <si>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</si>
  <si>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</si>
  <si>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</si>
  <si>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</si>
  <si>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</si>
  <si>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</si>
  <si>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</si>
  <si>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</si>
  <si>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</si>
  <si>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</si>
  <si>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</si>
  <si>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</si>
  <si>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</si>
  <si>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</si>
  <si>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</si>
  <si>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</si>
  <si>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</si>
  <si>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</si>
  <si>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</si>
  <si>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</si>
  <si>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</si>
  <si>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</si>
  <si>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</si>
  <si>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</si>
  <si>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</si>
  <si>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</si>
  <si>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</si>
  <si>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</si>
  <si>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</si>
  <si>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</si>
  <si>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</si>
  <si>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</si>
  <si>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</si>
  <si>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</si>
  <si>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</si>
  <si>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</si>
  <si>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</si>
  <si>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</si>
  <si>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</si>
  <si>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</si>
  <si>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</si>
  <si>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</si>
  <si>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</si>
  <si>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</si>
  <si>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</si>
  <si>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</si>
  <si>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</si>
  <si>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</si>
  <si>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</si>
  <si>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</si>
  <si>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</si>
  <si>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</si>
  <si>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</si>
  <si>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</si>
  <si>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</si>
  <si>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</si>
  <si>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</si>
  <si>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</si>
  <si>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</si>
  <si>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</si>
  <si>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</si>
  <si>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</si>
  <si>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</si>
  <si>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</si>
  <si>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</si>
  <si>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</si>
  <si>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</si>
  <si>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</si>
  <si>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</si>
  <si>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</si>
  <si>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</si>
  <si>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</si>
  <si>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</si>
  <si>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</si>
  <si>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</si>
  <si>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</si>
  <si>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</si>
  <si>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</si>
  <si>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</si>
  <si>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</si>
  <si>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</si>
  <si>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</si>
  <si>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</si>
  <si>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</si>
  <si>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</si>
  <si>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</si>
  <si>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</si>
  <si>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</si>
  <si>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</si>
  <si>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</si>
  <si>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</si>
  <si>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</si>
  <si>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</si>
  <si>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</si>
  <si>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</si>
  <si>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</si>
  <si>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</si>
  <si>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</si>
  <si>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</si>
  <si>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</si>
  <si>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</si>
  <si>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</si>
  <si>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</si>
  <si>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</si>
  <si>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</si>
  <si>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</si>
  <si>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</si>
  <si>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</si>
  <si>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</si>
  <si>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</si>
  <si>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</si>
  <si>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</si>
  <si>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</si>
  <si>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</si>
  <si>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</si>
  <si>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</si>
  <si>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</si>
  <si>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</si>
  <si>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</si>
  <si>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</si>
  <si>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</si>
  <si>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</si>
  <si>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</si>
  <si>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</si>
  <si>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</si>
  <si>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</si>
  <si>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</si>
  <si>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</si>
  <si>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</si>
  <si>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</si>
  <si>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</si>
  <si>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</si>
  <si>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</si>
  <si>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</si>
  <si>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</si>
  <si>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</si>
  <si>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</si>
  <si>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</si>
  <si>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</si>
  <si>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</si>
  <si>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</si>
  <si>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</si>
  <si>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</si>
  <si>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</si>
  <si>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</si>
  <si>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</si>
  <si>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</si>
  <si>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</si>
  <si>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</si>
  <si>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</si>
  <si>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</si>
  <si>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</si>
  <si>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</si>
  <si>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</si>
  <si>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</si>
  <si>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</si>
  <si>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</si>
  <si>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</si>
  <si>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</si>
  <si>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</si>
  <si>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</si>
  <si>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</si>
  <si>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</si>
  <si>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</si>
  <si>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</si>
  <si>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</si>
  <si>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</si>
  <si>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</si>
  <si>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</si>
  <si>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</si>
  <si>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</si>
  <si>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</si>
  <si>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</si>
  <si>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</si>
  <si>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</si>
  <si>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</si>
  <si>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</si>
  <si>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</si>
  <si>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</si>
  <si>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</si>
  <si>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</si>
  <si>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</si>
  <si>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</si>
  <si>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</si>
  <si>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</si>
  <si>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</si>
  <si>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</si>
  <si>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</si>
  <si>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</si>
  <si>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</si>
  <si>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</si>
  <si>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</si>
  <si>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</si>
  <si>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</si>
  <si>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</si>
  <si>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</si>
  <si>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</si>
  <si>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</si>
  <si>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</si>
  <si>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</si>
  <si>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</si>
  <si>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</si>
  <si>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</si>
  <si>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</si>
  <si>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</si>
  <si>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</si>
  <si>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</si>
  <si>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</si>
  <si>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</si>
  <si>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</si>
  <si>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</si>
  <si>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</si>
  <si>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</si>
  <si>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</si>
  <si>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</si>
  <si>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</si>
  <si>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</si>
  <si>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</si>
  <si>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</si>
  <si>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</si>
  <si>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</si>
  <si>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</si>
  <si>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</si>
  <si>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</si>
  <si>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</si>
  <si>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</si>
  <si>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</si>
  <si>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</si>
  <si>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</si>
  <si>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</si>
  <si>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</si>
  <si>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</si>
  <si>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</si>
  <si>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</si>
  <si>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</si>
  <si>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</si>
  <si>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</si>
  <si>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</si>
  <si>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</si>
  <si>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</si>
  <si>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</si>
  <si>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</si>
  <si>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</si>
  <si>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</si>
  <si>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</si>
  <si>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</si>
  <si>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</si>
  <si>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</si>
  <si>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</si>
  <si>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</si>
  <si>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</si>
  <si>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</si>
  <si>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</si>
  <si>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</si>
  <si>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</si>
  <si>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</si>
  <si>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</si>
  <si>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</si>
  <si>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</si>
  <si>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</si>
  <si>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</si>
  <si>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</si>
  <si>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</si>
  <si>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</si>
  <si>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</si>
  <si>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</si>
  <si>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</si>
  <si>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</si>
  <si>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</si>
  <si>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</si>
  <si>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</si>
  <si>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</si>
  <si>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</si>
  <si>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</si>
  <si>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</si>
  <si>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</si>
  <si>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</si>
  <si>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</si>
  <si>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</si>
  <si>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</si>
  <si>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</si>
  <si>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</si>
  <si>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</si>
  <si>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</si>
  <si>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</si>
  <si>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</si>
  <si>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</si>
  <si>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</si>
  <si>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</si>
  <si>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</si>
  <si>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</si>
  <si>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</si>
  <si>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</si>
  <si>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</si>
  <si>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</si>
  <si>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</si>
  <si>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</si>
  <si>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</si>
  <si>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</si>
  <si>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</si>
  <si>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</si>
  <si>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</si>
  <si>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</si>
  <si>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</si>
  <si>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</si>
  <si>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</si>
  <si>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</si>
  <si>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</si>
  <si>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</si>
  <si>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</si>
  <si>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</si>
  <si>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</si>
  <si>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</si>
  <si>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</si>
  <si>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</si>
  <si>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</si>
  <si>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</si>
  <si>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</si>
  <si>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</si>
  <si>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</si>
  <si>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</si>
  <si>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</si>
  <si>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</si>
  <si>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</si>
  <si>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</si>
  <si>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</si>
  <si>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</si>
  <si>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</si>
  <si>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</si>
  <si>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</si>
  <si>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</si>
  <si>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</si>
  <si>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</si>
  <si>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</si>
  <si>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</si>
  <si>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</si>
  <si>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</si>
  <si>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</si>
  <si>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</si>
  <si>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</si>
  <si>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</si>
  <si>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</si>
  <si>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</si>
  <si>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</si>
  <si>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</si>
  <si>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</si>
  <si>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</si>
  <si>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</si>
  <si>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</si>
  <si>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</si>
  <si>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</si>
  <si>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</si>
  <si>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</si>
  <si>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</si>
  <si>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</si>
  <si>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</si>
  <si>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</si>
  <si>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</si>
  <si>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</si>
  <si>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</si>
  <si>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</si>
  <si>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</si>
  <si>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</si>
  <si>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</si>
  <si>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</si>
  <si>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</si>
  <si>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</si>
  <si>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</si>
  <si>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</si>
  <si>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</si>
  <si>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</si>
  <si>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</si>
  <si>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</si>
  <si>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</si>
  <si>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</si>
  <si>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</si>
  <si>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</si>
  <si>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</si>
  <si>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</si>
  <si>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</si>
  <si>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</si>
  <si>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</si>
  <si>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</si>
  <si>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</si>
  <si>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</si>
  <si>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</si>
  <si>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</si>
  <si>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</si>
  <si>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</si>
  <si>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</si>
  <si>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</si>
  <si>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</si>
  <si>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</si>
  <si>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</si>
  <si>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</si>
  <si>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</si>
  <si>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</si>
  <si>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</si>
  <si>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</si>
  <si>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</si>
  <si>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</si>
  <si>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</si>
  <si>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</si>
  <si>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</si>
  <si>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</si>
  <si>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</si>
  <si>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</si>
  <si>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</si>
  <si>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</si>
  <si>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</si>
  <si>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</si>
  <si>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</si>
  <si>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</si>
  <si>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</si>
  <si>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</si>
  <si>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</si>
  <si>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</si>
  <si>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</si>
  <si>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</si>
  <si>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</si>
  <si>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</si>
  <si>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</si>
  <si>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</si>
  <si>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</si>
  <si>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</si>
  <si>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</si>
  <si>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</si>
  <si>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</si>
  <si>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</si>
  <si>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</si>
  <si>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</si>
  <si>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</si>
  <si>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</si>
  <si>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</si>
  <si>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</si>
  <si>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</si>
  <si>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</si>
  <si>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</si>
  <si>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</si>
  <si>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</si>
  <si>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</si>
  <si>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</si>
  <si>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</si>
  <si>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</si>
  <si>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</si>
  <si>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</si>
  <si>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</si>
  <si>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</si>
  <si>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</si>
  <si>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</si>
  <si>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</si>
  <si>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</si>
  <si>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</si>
  <si>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</si>
  <si>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</si>
  <si>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</si>
  <si>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</si>
  <si>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</si>
  <si>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</si>
  <si>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</si>
  <si>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</si>
  <si>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</si>
  <si>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</si>
  <si>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</si>
  <si>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</si>
  <si>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</si>
  <si>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</si>
  <si>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</si>
  <si>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</si>
  <si>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</si>
  <si>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</si>
  <si>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</si>
  <si>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</si>
  <si>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</si>
  <si>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</si>
  <si>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</si>
  <si>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</si>
  <si>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</si>
  <si>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</si>
  <si>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</si>
  <si>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</si>
  <si>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</si>
  <si>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</si>
  <si>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</si>
  <si>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</si>
  <si>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</si>
  <si>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</si>
  <si>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</si>
  <si>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</si>
  <si>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</si>
  <si>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</si>
  <si>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</si>
  <si>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</si>
  <si>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</si>
  <si>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</si>
  <si>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</si>
  <si>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</si>
  <si>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</si>
  <si>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</si>
  <si>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</si>
  <si>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</si>
  <si>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</si>
  <si>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</si>
  <si>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</si>
  <si>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</si>
  <si>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</si>
  <si>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</si>
  <si>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</si>
  <si>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</si>
  <si>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</si>
  <si>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</si>
  <si>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</si>
  <si>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</si>
  <si>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</si>
  <si>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</si>
  <si>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</si>
  <si>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</si>
  <si>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</si>
  <si>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</si>
  <si>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</si>
  <si>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</si>
  <si>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</si>
  <si>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</si>
  <si>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</si>
  <si>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</si>
  <si>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</si>
  <si>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</si>
  <si>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</si>
  <si>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</si>
  <si>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</si>
  <si>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</si>
  <si>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</si>
  <si>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</si>
  <si>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</si>
  <si>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</si>
  <si>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</si>
  <si>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</si>
  <si>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</si>
  <si>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</si>
  <si>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</si>
  <si>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</si>
  <si>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</si>
  <si>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</si>
  <si>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</si>
  <si>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</si>
  <si>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</si>
  <si>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</si>
  <si>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</si>
  <si>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</si>
  <si>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</si>
  <si>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</si>
  <si>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</si>
  <si>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</si>
  <si>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</si>
  <si>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</si>
  <si>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</si>
  <si>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</si>
  <si>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</si>
  <si>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</si>
  <si>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</si>
  <si>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</si>
  <si>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</si>
  <si>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</si>
  <si>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</si>
  <si>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</si>
  <si>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</si>
  <si>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</si>
  <si>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</si>
  <si>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</si>
  <si>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</si>
  <si>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</si>
  <si>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</si>
  <si>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</si>
  <si>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</si>
  <si>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</si>
  <si>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</si>
  <si>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</si>
  <si>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</si>
  <si>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</si>
  <si>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</si>
  <si>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</si>
  <si>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</si>
  <si>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</si>
  <si>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</si>
  <si>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</si>
  <si>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</si>
  <si>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</si>
  <si>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</si>
  <si>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</si>
  <si>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</si>
  <si>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</si>
  <si>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</si>
  <si>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</si>
  <si>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</si>
  <si>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</si>
  <si>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</si>
  <si>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</si>
  <si>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</si>
  <si>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</si>
  <si>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</si>
  <si>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</si>
  <si>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</si>
  <si>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</si>
  <si>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</si>
  <si>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</si>
  <si>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</si>
  <si>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</si>
  <si>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</si>
  <si>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</si>
  <si>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</si>
  <si>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</si>
  <si>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</si>
  <si>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</si>
  <si>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</si>
  <si>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</si>
  <si>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</si>
  <si>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</si>
  <si>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</si>
  <si>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</si>
  <si>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</si>
  <si>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</si>
  <si>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</si>
  <si>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</si>
  <si>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</si>
  <si>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</si>
  <si>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</si>
  <si>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</si>
  <si>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</si>
  <si>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</si>
  <si>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</si>
  <si>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</si>
  <si>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</si>
  <si>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</si>
  <si>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</si>
  <si>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</si>
  <si>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</si>
  <si>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</si>
  <si>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</si>
  <si>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</si>
  <si>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</si>
  <si>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</si>
  <si>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</si>
  <si>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</si>
  <si>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</si>
  <si>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</si>
  <si>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</si>
  <si>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</si>
  <si>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</si>
  <si>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</si>
  <si>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</si>
  <si>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</si>
  <si>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</si>
  <si>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</si>
  <si>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</si>
  <si>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</si>
  <si>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</si>
  <si>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</si>
  <si>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</si>
  <si>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</si>
  <si>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</si>
  <si>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</si>
  <si>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</si>
  <si>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</si>
  <si>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</si>
  <si>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</si>
  <si>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</si>
  <si>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</si>
  <si>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</si>
  <si>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</si>
  <si>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</si>
  <si>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</si>
  <si>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</si>
  <si>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</si>
  <si>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</si>
  <si>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</si>
  <si>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</si>
  <si>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</si>
  <si>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</si>
  <si>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</si>
  <si>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</si>
  <si>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</si>
  <si>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</si>
  <si>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</si>
  <si>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</si>
  <si>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</si>
  <si>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</si>
  <si>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</si>
  <si>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</si>
  <si>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</si>
  <si>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</si>
  <si>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</si>
  <si>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</si>
  <si>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</si>
  <si>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</si>
  <si>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</si>
  <si>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</si>
  <si>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</si>
  <si>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</si>
  <si>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</si>
  <si>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</si>
  <si>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</si>
  <si>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</si>
  <si>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</si>
  <si>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</si>
  <si>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</si>
  <si>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</si>
  <si>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</si>
  <si>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</si>
  <si>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</si>
  <si>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</si>
  <si>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</si>
  <si>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</si>
  <si>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</si>
  <si>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</si>
  <si>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</si>
  <si>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</si>
  <si>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</si>
  <si>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</si>
  <si>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</si>
  <si>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</si>
  <si>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</si>
  <si>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</si>
  <si>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</si>
  <si>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</si>
  <si>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</si>
  <si>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</si>
  <si>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</si>
  <si>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</si>
  <si>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</si>
  <si>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</si>
  <si>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</si>
  <si>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</si>
  <si>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</si>
  <si>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</si>
  <si>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</si>
  <si>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</si>
  <si>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</si>
  <si>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</si>
  <si>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</si>
  <si>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</si>
  <si>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</si>
  <si>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</si>
  <si>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</si>
  <si>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</si>
  <si>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</si>
  <si>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</si>
  <si>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</si>
  <si>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</si>
  <si>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</si>
  <si>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</si>
  <si>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</si>
  <si>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</si>
  <si>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</si>
  <si>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</si>
  <si>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</si>
  <si>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</si>
  <si>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</si>
  <si>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</si>
  <si>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</si>
  <si>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</si>
  <si>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</si>
  <si>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</si>
  <si>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</si>
  <si>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</si>
  <si>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</si>
  <si>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</si>
  <si>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</si>
  <si>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</si>
  <si>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</si>
  <si>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</si>
  <si>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</si>
  <si>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</si>
  <si>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</si>
  <si>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</si>
  <si>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</si>
  <si>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</si>
  <si>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</si>
  <si>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</si>
  <si>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</si>
  <si>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</si>
  <si>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</si>
  <si>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</si>
  <si>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</si>
  <si>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</si>
  <si>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</si>
  <si>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</si>
  <si>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</si>
  <si>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</si>
  <si>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</si>
  <si>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</si>
  <si>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</si>
  <si>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</si>
  <si>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</si>
  <si>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</si>
  <si>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</si>
  <si>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</si>
  <si>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</si>
  <si>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</si>
  <si>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</si>
  <si>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</si>
  <si>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</si>
  <si>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</si>
  <si>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</si>
  <si>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</si>
  <si>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</si>
  <si>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</si>
  <si>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</si>
  <si>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</si>
  <si>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</si>
  <si>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</si>
  <si>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</si>
  <si>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</si>
  <si>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</si>
  <si>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</si>
  <si>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</si>
  <si>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</si>
  <si>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</si>
  <si>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</si>
  <si>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</si>
  <si>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</si>
  <si>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</si>
  <si>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</si>
  <si>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</si>
  <si>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</si>
  <si>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</si>
  <si>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</si>
  <si>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</si>
  <si>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</si>
  <si>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</si>
  <si>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</si>
  <si>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</si>
  <si>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</si>
  <si>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</si>
  <si>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</si>
  <si>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</si>
  <si>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</si>
  <si>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</si>
  <si>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</si>
  <si>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</si>
  <si>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</si>
  <si>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</si>
  <si>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</si>
  <si>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</si>
  <si>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</si>
  <si>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</si>
  <si>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</si>
  <si>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</si>
  <si>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</si>
  <si>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</si>
  <si>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</si>
  <si>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</si>
  <si>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</si>
  <si>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</si>
  <si>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</si>
  <si>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</si>
  <si>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</si>
  <si>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</si>
  <si>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</si>
  <si>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</si>
  <si>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</si>
  <si>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</si>
  <si>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</si>
  <si>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</si>
  <si>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</si>
  <si>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</si>
  <si>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</si>
  <si>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</si>
  <si>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</si>
  <si>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</si>
  <si>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</si>
  <si>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</si>
  <si>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</si>
  <si>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</si>
  <si>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</si>
  <si>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</si>
  <si>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</si>
  <si>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</si>
  <si>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</si>
  <si>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</si>
  <si>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</si>
  <si>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</si>
  <si>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</si>
  <si>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</si>
  <si>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</si>
  <si>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</si>
  <si>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</si>
  <si>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</si>
  <si>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</si>
  <si>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</si>
  <si>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</si>
  <si>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</si>
  <si>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</si>
  <si>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</si>
  <si>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</si>
  <si>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</si>
  <si>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</si>
  <si>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</si>
  <si>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</si>
  <si>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</si>
  <si>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</si>
  <si>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</si>
  <si>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</si>
  <si>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</si>
  <si>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</si>
  <si>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</si>
  <si>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</si>
  <si>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</si>
  <si>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</si>
  <si>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</si>
  <si>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</si>
  <si>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</si>
  <si>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</si>
  <si>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</si>
  <si>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</si>
  <si>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</si>
  <si>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</si>
  <si>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</si>
  <si>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</si>
  <si>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</si>
  <si>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</si>
  <si>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</si>
  <si>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</si>
  <si>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</si>
  <si>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</si>
  <si>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</si>
  <si>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</si>
  <si>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</si>
  <si>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</si>
  <si>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</si>
  <si>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</si>
  <si>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</si>
  <si>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</si>
  <si>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</si>
  <si>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</si>
  <si>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</si>
  <si>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</si>
  <si>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</si>
  <si>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</si>
  <si>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</si>
  <si>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</si>
  <si>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</si>
  <si>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</si>
  <si>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</si>
  <si>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</si>
  <si>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</si>
  <si>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</si>
  <si>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</si>
  <si>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</si>
  <si>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</si>
  <si>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</si>
  <si>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</si>
  <si>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</si>
  <si>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</si>
  <si>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</si>
  <si>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</si>
  <si>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</si>
  <si>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</si>
  <si>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</si>
  <si>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</si>
  <si>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</si>
  <si>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</si>
  <si>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</si>
  <si>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</si>
  <si>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</si>
  <si>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</si>
  <si>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</si>
  <si>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</si>
  <si>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</si>
  <si>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</si>
  <si>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</si>
  <si>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</si>
  <si>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</si>
  <si>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</si>
  <si>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</si>
  <si>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</si>
  <si>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</si>
  <si>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</si>
  <si>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</si>
  <si>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</si>
  <si>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</si>
  <si>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</si>
  <si>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</si>
  <si>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</si>
  <si>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</si>
  <si>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</si>
  <si>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</si>
  <si>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</si>
  <si>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</si>
  <si>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</si>
  <si>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</si>
  <si>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</si>
  <si>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</si>
  <si>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</si>
  <si>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</si>
  <si>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</si>
  <si>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</si>
  <si>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</si>
  <si>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</si>
  <si>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</si>
  <si>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</si>
  <si>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</si>
  <si>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</si>
  <si>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</si>
  <si>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</si>
  <si>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</si>
  <si>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</si>
  <si>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</si>
  <si>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</si>
  <si>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</si>
  <si>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</si>
  <si>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</si>
  <si>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</si>
  <si>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</si>
  <si>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</si>
  <si>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</si>
  <si>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</si>
  <si>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</si>
  <si>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</si>
  <si>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</si>
  <si>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</si>
  <si>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</si>
  <si>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</si>
  <si>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</si>
  <si>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</si>
  <si>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</si>
  <si>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</si>
  <si>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</si>
  <si>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</si>
  <si>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</si>
  <si>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</si>
  <si>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</si>
  <si>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</si>
  <si>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</si>
  <si>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</si>
  <si>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</si>
  <si>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</si>
  <si>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</si>
  <si>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</si>
  <si>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</si>
  <si>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</si>
  <si>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</si>
  <si>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</si>
  <si>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</si>
  <si>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</si>
  <si>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</si>
  <si>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</si>
  <si>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</si>
  <si>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</si>
  <si>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</si>
  <si>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</si>
  <si>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</si>
  <si>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</si>
  <si>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</si>
  <si>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</si>
  <si>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</si>
  <si>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</si>
  <si>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</si>
  <si>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</si>
  <si>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</si>
  <si>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</si>
  <si>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</si>
  <si>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</si>
  <si>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</si>
  <si>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</si>
  <si>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</si>
  <si>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</si>
  <si>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</si>
  <si>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</si>
  <si>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</si>
  <si>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</si>
  <si>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</si>
  <si>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</si>
  <si>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</si>
  <si>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</si>
  <si>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</si>
  <si>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</si>
  <si>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</si>
  <si>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</si>
  <si>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</si>
  <si>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</si>
  <si>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</si>
  <si>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</si>
  <si>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</si>
  <si>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</si>
  <si>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</si>
  <si>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</si>
  <si>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</si>
  <si>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</si>
  <si>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</si>
  <si>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</si>
  <si>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</si>
  <si>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</si>
  <si>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</si>
  <si>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</si>
  <si>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</si>
  <si>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</si>
  <si>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</si>
  <si>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</si>
  <si>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</si>
  <si>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</si>
  <si>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</si>
  <si>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</si>
  <si>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</si>
  <si>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</si>
  <si>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</si>
  <si>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</si>
  <si>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</si>
  <si>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</si>
  <si>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</si>
  <si>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</si>
  <si>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</si>
  <si>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</si>
  <si>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</si>
  <si>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</si>
  <si>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</si>
  <si>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</si>
  <si>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</si>
  <si>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</si>
  <si>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</si>
  <si>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</si>
  <si>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</si>
  <si>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</si>
  <si>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</si>
  <si>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</si>
  <si>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</si>
  <si>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</si>
  <si>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</si>
  <si>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</si>
  <si>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</si>
  <si>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</si>
  <si>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</si>
  <si>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</si>
  <si>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</si>
  <si>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</si>
  <si>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</si>
  <si>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</si>
  <si>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</si>
  <si>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</si>
  <si>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</si>
  <si>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</si>
  <si>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</si>
  <si>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</si>
  <si>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</si>
  <si>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</si>
  <si>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</si>
  <si>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</si>
  <si>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</si>
  <si>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</si>
  <si>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</si>
  <si>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</si>
  <si>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</si>
  <si>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</si>
  <si>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</si>
  <si>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</si>
  <si>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</si>
  <si>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</si>
  <si>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</si>
  <si>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</si>
  <si>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</si>
  <si>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</si>
  <si>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</si>
  <si>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</si>
  <si>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</si>
  <si>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</si>
  <si>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</si>
  <si>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</si>
  <si>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</si>
  <si>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</si>
  <si>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</si>
  <si>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</si>
  <si>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</si>
  <si>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</si>
  <si>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</si>
  <si>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</si>
  <si>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</si>
  <si>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</si>
  <si>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</si>
  <si>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</si>
  <si>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</si>
  <si>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</si>
  <si>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</si>
  <si>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</si>
  <si>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</si>
  <si>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</si>
  <si>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</si>
  <si>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</si>
  <si>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</si>
  <si>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</si>
  <si>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</si>
  <si>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</si>
  <si>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</si>
  <si>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</si>
  <si>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</si>
  <si>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</si>
  <si>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</si>
  <si>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</si>
  <si>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</si>
  <si>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</si>
  <si>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</si>
  <si>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</si>
  <si>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</si>
  <si>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</si>
  <si>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</si>
  <si>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</si>
  <si>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</si>
  <si>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</si>
  <si>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</si>
  <si>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</si>
  <si>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</si>
  <si>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</si>
  <si>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</si>
  <si>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</si>
  <si>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</si>
  <si>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</si>
  <si>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</si>
  <si>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</si>
  <si>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</si>
  <si>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</si>
  <si>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</si>
  <si>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</si>
  <si>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</si>
  <si>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</si>
  <si>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</si>
  <si>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</si>
  <si>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</si>
  <si>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</si>
  <si>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</si>
  <si>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</si>
  <si>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</si>
  <si>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</si>
  <si>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</si>
  <si>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</si>
  <si>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</si>
  <si>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</si>
  <si>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</si>
  <si>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</si>
  <si>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</si>
  <si>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</si>
  <si>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</si>
  <si>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</si>
  <si>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</si>
  <si>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</si>
  <si>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</si>
  <si>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</si>
  <si>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</si>
  <si>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</si>
  <si>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</si>
  <si>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</si>
  <si>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</si>
  <si>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</si>
  <si>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</si>
  <si>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</si>
  <si>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</si>
  <si>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</si>
  <si>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</si>
  <si>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</si>
  <si>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</si>
  <si>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</si>
  <si>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</si>
  <si>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</si>
  <si>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</si>
  <si>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</si>
  <si>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</si>
  <si>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</si>
  <si>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</si>
  <si>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</si>
  <si>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</si>
  <si>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</si>
  <si>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</si>
  <si>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</si>
  <si>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</si>
  <si>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</si>
  <si>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</si>
  <si>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</si>
  <si>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</si>
  <si>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</si>
  <si>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</si>
  <si>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</si>
  <si>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</si>
  <si>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</si>
  <si>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</si>
  <si>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</si>
  <si>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</si>
  <si>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</si>
  <si>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</si>
  <si>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</si>
  <si>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</si>
  <si>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</si>
  <si>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</si>
  <si>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</si>
  <si>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</si>
  <si>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</si>
  <si>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</si>
  <si>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</si>
  <si>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</si>
  <si>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</si>
  <si>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</si>
  <si>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</si>
  <si>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</si>
  <si>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</si>
  <si>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</si>
  <si>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</si>
  <si>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</si>
  <si>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</si>
  <si>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</si>
  <si>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</si>
  <si>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</si>
  <si>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</si>
  <si>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</si>
  <si>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</si>
  <si>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</si>
  <si>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</si>
  <si>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</si>
  <si>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</si>
  <si>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</si>
  <si>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</si>
  <si>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</si>
  <si>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</si>
  <si>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</si>
  <si>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</si>
  <si>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</si>
  <si>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</si>
  <si>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</si>
  <si>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</si>
  <si>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</si>
  <si>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</si>
  <si>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</si>
  <si>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</si>
  <si>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</si>
  <si>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</si>
  <si>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</si>
  <si>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</si>
  <si>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</si>
  <si>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</si>
  <si>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</si>
  <si>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</si>
  <si>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</si>
  <si>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</si>
  <si>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</si>
  <si>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</si>
  <si>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</si>
  <si>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</si>
  <si>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</si>
  <si>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</si>
  <si>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</si>
  <si>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</si>
  <si>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</si>
  <si>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</si>
  <si>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</si>
  <si>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</si>
  <si>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</si>
  <si>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</si>
  <si>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</si>
  <si>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</si>
  <si>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</si>
  <si>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</si>
  <si>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</si>
  <si>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</si>
  <si>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</si>
  <si>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</si>
  <si>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</si>
  <si>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</si>
  <si>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</si>
  <si>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</si>
  <si>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</si>
  <si>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</si>
  <si>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</si>
  <si>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</si>
  <si>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</si>
  <si>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</si>
  <si>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</si>
  <si>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</si>
  <si>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</si>
  <si>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</si>
  <si>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</si>
  <si>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</si>
  <si>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</si>
  <si>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</si>
  <si>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</si>
  <si>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</si>
  <si>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</si>
  <si>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</si>
  <si>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</si>
  <si>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</si>
  <si>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</si>
  <si>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</si>
  <si>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</si>
  <si>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</si>
  <si>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</si>
  <si>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</si>
  <si>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</si>
  <si>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</si>
  <si>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</si>
  <si>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</si>
  <si>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</si>
  <si>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</si>
  <si>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</si>
  <si>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</si>
  <si>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</si>
  <si>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</si>
  <si>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</si>
  <si>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</si>
  <si>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</si>
  <si>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</si>
  <si>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</si>
  <si>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</si>
  <si>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</si>
  <si>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</si>
  <si>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</si>
  <si>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</si>
  <si>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</si>
  <si>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</si>
  <si>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</si>
  <si>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</si>
  <si>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</si>
  <si>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</si>
  <si>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</si>
  <si>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</si>
  <si>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</si>
  <si>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</si>
  <si>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</si>
  <si>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</si>
  <si>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</si>
  <si>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</si>
  <si>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</si>
  <si>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</si>
  <si>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</si>
  <si>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</si>
  <si>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</si>
  <si>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</si>
  <si>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</si>
  <si>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</si>
  <si>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</si>
  <si>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</si>
  <si>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</si>
  <si>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</si>
  <si>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</si>
  <si>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</si>
  <si>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</si>
  <si>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</si>
  <si>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</si>
  <si>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</si>
  <si>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</si>
  <si>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</si>
  <si>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</si>
  <si>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</si>
  <si>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</si>
  <si>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</si>
  <si>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</si>
  <si>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</si>
  <si>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</si>
  <si>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</si>
  <si>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</si>
  <si>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</si>
  <si>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</si>
  <si>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</si>
  <si>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</si>
  <si>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</si>
  <si>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</si>
  <si>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</si>
  <si>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</si>
  <si>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</si>
  <si>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</si>
  <si>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</si>
  <si>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</si>
  <si>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</si>
  <si>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</si>
  <si>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</si>
  <si>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</si>
  <si>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</si>
  <si>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</si>
  <si>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</si>
  <si>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</si>
  <si>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</si>
  <si>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</si>
  <si>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</si>
  <si>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</si>
  <si>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</si>
  <si>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</si>
  <si>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</si>
  <si>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</si>
  <si>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</si>
  <si>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</si>
  <si>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</si>
  <si>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</si>
  <si>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</si>
  <si>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</si>
  <si>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</si>
  <si>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</si>
  <si>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</si>
  <si>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</si>
  <si>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</si>
  <si>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</si>
  <si>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</si>
  <si>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</si>
  <si>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</si>
  <si>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</si>
  <si>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</si>
  <si>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</si>
  <si>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</si>
  <si>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</si>
  <si>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</si>
  <si>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</si>
  <si>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</si>
  <si>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</si>
  <si>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</si>
  <si>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</si>
  <si>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</si>
  <si>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</si>
  <si>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</si>
  <si>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</si>
  <si>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</si>
  <si>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</si>
  <si>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</si>
  <si>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</si>
  <si>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</si>
  <si>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</si>
  <si>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</si>
  <si>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</si>
  <si>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</si>
  <si>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</si>
  <si>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</si>
  <si>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</si>
  <si>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</si>
  <si>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</si>
  <si>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</si>
  <si>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</si>
  <si>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</si>
  <si>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</si>
  <si>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</si>
  <si>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</si>
  <si>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</si>
  <si>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</si>
  <si>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</si>
  <si>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</si>
  <si>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</si>
  <si>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</si>
  <si>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</si>
  <si>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</si>
  <si>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</si>
  <si>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</si>
  <si>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</si>
  <si>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</si>
  <si>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</si>
  <si>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</si>
  <si>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</si>
  <si>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</si>
  <si>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</si>
  <si>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</si>
  <si>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</si>
  <si>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</si>
  <si>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</si>
  <si>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</si>
  <si>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</si>
  <si>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</si>
  <si>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</si>
  <si>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</si>
  <si>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</si>
  <si>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</si>
  <si>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</si>
  <si>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</si>
  <si>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</si>
  <si>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</si>
  <si>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</si>
  <si>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</si>
  <si>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</si>
  <si>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</si>
  <si>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</si>
  <si>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</si>
  <si>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</si>
  <si>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</si>
  <si>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</si>
  <si>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</si>
  <si>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</si>
  <si>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</si>
  <si>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</si>
  <si>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</si>
  <si>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</si>
  <si>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</si>
  <si>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</si>
  <si>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</si>
  <si>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</si>
  <si>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</si>
  <si>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</si>
  <si>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</si>
  <si>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</si>
  <si>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</si>
  <si>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</si>
  <si>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</si>
  <si>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</si>
  <si>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</si>
  <si>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</si>
  <si>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</si>
  <si>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</si>
  <si>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</si>
  <si>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</si>
  <si>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</si>
  <si>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</si>
  <si>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</si>
  <si>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</si>
  <si>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</si>
  <si>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</si>
  <si>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</si>
  <si>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</si>
  <si>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</si>
  <si>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</si>
  <si>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</si>
  <si>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</si>
  <si>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</si>
  <si>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</si>
  <si>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</si>
  <si>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</si>
  <si>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</si>
  <si>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</si>
  <si>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</si>
  <si>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</si>
  <si>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</si>
  <si>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</si>
  <si>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</si>
  <si>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</si>
  <si>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</si>
  <si>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</si>
  <si>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</si>
  <si>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</si>
  <si>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</si>
  <si>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</si>
  <si>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</si>
  <si>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</si>
  <si>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</si>
  <si>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</si>
  <si>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</si>
  <si>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</si>
  <si>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</si>
  <si>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</si>
  <si>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</si>
  <si>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</si>
  <si>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</si>
  <si>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</si>
  <si>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</si>
  <si>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</si>
  <si>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</si>
  <si>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</si>
  <si>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</si>
  <si>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</si>
  <si>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</si>
  <si>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</si>
  <si>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</si>
  <si>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</si>
  <si>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</si>
  <si>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</si>
  <si>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</si>
  <si>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</si>
  <si>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</si>
  <si>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</si>
  <si>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</si>
  <si>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</si>
  <si>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</si>
  <si>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</si>
  <si>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</si>
  <si>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</si>
  <si>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</si>
  <si>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</si>
  <si>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</si>
  <si>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</si>
  <si>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</si>
  <si>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</si>
  <si>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</si>
  <si>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</si>
  <si>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</si>
  <si>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</si>
  <si>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</si>
  <si>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</si>
  <si>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</si>
  <si>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</si>
  <si>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</si>
  <si>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</si>
  <si>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</si>
  <si>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</si>
  <si>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</si>
  <si>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</si>
  <si>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</si>
  <si>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</si>
  <si>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</si>
  <si>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</si>
  <si>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</si>
  <si>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</si>
  <si>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</si>
  <si>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</si>
  <si>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</si>
  <si>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</si>
  <si>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</si>
  <si>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</si>
  <si>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</si>
  <si>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</si>
  <si>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</si>
  <si>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</si>
  <si>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</si>
  <si>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</si>
  <si>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</si>
  <si>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</si>
  <si>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</si>
  <si>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</si>
  <si>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</si>
  <si>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</si>
  <si>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</si>
  <si>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</si>
  <si>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</si>
  <si>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</si>
  <si>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</si>
  <si>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</si>
  <si>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</si>
  <si>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</si>
  <si>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</si>
  <si>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</si>
  <si>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</si>
  <si>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</si>
  <si>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</si>
  <si>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</si>
  <si>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</si>
  <si>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</si>
  <si>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</si>
  <si>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</si>
  <si>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</si>
  <si>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</si>
  <si>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</si>
  <si>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</si>
  <si>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</si>
  <si>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</si>
  <si>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</si>
  <si>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</si>
  <si>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</si>
  <si>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</si>
  <si>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</si>
  <si>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</si>
  <si>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</si>
  <si>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</si>
  <si>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</si>
  <si>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</si>
  <si>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</si>
  <si>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</si>
  <si>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</si>
  <si>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</si>
  <si>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</si>
  <si>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</si>
  <si>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</si>
  <si>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</si>
  <si>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</si>
  <si>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</si>
  <si>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</si>
  <si>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</si>
  <si>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</si>
  <si>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</si>
  <si>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</si>
  <si>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</si>
  <si>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</si>
  <si>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</si>
  <si>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</si>
  <si>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</si>
  <si>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</si>
  <si>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</si>
  <si>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</si>
  <si>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</si>
  <si>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</si>
  <si>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</si>
  <si>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</si>
  <si>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</si>
  <si>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</si>
  <si>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</si>
  <si>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</si>
  <si>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</si>
  <si>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</si>
  <si>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</si>
  <si>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</si>
  <si>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</si>
  <si>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</si>
  <si>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</si>
  <si>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</si>
  <si>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</si>
  <si>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</si>
  <si>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</si>
  <si>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</si>
  <si>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</si>
  <si>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</si>
  <si>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</si>
  <si>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</si>
  <si>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</si>
  <si>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</si>
  <si>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</si>
  <si>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</si>
  <si>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</si>
  <si>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</si>
  <si>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</si>
  <si>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</si>
  <si>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</si>
  <si>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</si>
  <si>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</si>
  <si>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</si>
  <si>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</si>
  <si>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</si>
  <si>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</si>
  <si>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</si>
  <si>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</si>
  <si>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</si>
  <si>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</si>
  <si>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</si>
  <si>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</si>
  <si>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</si>
  <si>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</si>
  <si>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</si>
  <si>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</si>
  <si>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</si>
  <si>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</si>
  <si>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</si>
  <si>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</si>
  <si>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</si>
  <si>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</si>
  <si>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</si>
  <si>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</si>
  <si>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</si>
  <si>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</si>
  <si>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</si>
  <si>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</si>
  <si>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</si>
  <si>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</si>
  <si>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</si>
  <si>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</si>
  <si>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</si>
  <si>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</si>
  <si>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</si>
  <si>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</si>
  <si>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</si>
  <si>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</si>
  <si>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</si>
  <si>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</si>
  <si>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</si>
  <si>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</si>
  <si>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</si>
  <si>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</si>
  <si>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</si>
  <si>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</si>
  <si>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</si>
  <si>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</si>
  <si>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</si>
  <si>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</si>
  <si>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</si>
  <si>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</si>
  <si>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</si>
  <si>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</si>
  <si>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</si>
  <si>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</si>
  <si>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</si>
  <si>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</si>
  <si>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</si>
  <si>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</si>
  <si>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</si>
  <si>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</si>
  <si>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</si>
  <si>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</si>
  <si>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</si>
  <si>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</si>
  <si>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</si>
  <si>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</si>
  <si>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</si>
  <si>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</si>
  <si>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</si>
  <si>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</si>
  <si>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</si>
  <si>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</si>
  <si>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</si>
  <si>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</si>
  <si>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</si>
  <si>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</si>
  <si>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</si>
  <si>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</si>
  <si>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</si>
  <si>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</si>
  <si>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</si>
  <si>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</si>
  <si>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</si>
  <si>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</si>
  <si>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</si>
  <si>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</si>
  <si>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</si>
  <si>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</si>
  <si>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</si>
  <si>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</si>
  <si>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</si>
  <si>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</si>
  <si>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</si>
  <si>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</si>
  <si>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</si>
  <si>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</si>
  <si>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</si>
  <si>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</si>
  <si>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</si>
  <si>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</si>
  <si>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</si>
  <si>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</si>
  <si>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</si>
  <si>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</si>
  <si>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</si>
  <si>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</si>
  <si>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</si>
  <si>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</si>
  <si>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</si>
  <si>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</si>
  <si>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</si>
  <si>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</si>
  <si>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</si>
  <si>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</si>
  <si>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</si>
  <si>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</si>
  <si>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</si>
  <si>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</si>
  <si>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</si>
  <si>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</si>
  <si>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</si>
  <si>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</si>
  <si>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</si>
  <si>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</si>
  <si>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</si>
  <si>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</si>
  <si>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</si>
  <si>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</si>
  <si>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</si>
  <si>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</si>
  <si>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</si>
  <si>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</si>
  <si>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</si>
  <si>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</si>
  <si>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</si>
  <si>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</si>
  <si>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</si>
  <si>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</si>
  <si>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</si>
  <si>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</si>
  <si>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</si>
  <si>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</si>
  <si>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</si>
  <si>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</si>
  <si>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</si>
  <si>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</si>
  <si>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</si>
  <si>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</si>
  <si>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</si>
  <si>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</si>
  <si>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</si>
  <si>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</si>
  <si>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</si>
  <si>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</si>
  <si>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</si>
  <si>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</si>
  <si>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</si>
  <si>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</si>
  <si>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</si>
  <si>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</si>
  <si>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</si>
  <si>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</si>
  <si>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</si>
  <si>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</si>
  <si>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</si>
  <si>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</si>
  <si>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</si>
  <si>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</si>
  <si>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</si>
  <si>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</si>
  <si>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</si>
  <si>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</si>
  <si>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</si>
  <si>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</si>
  <si>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</si>
  <si>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</si>
  <si>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</si>
  <si>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</si>
  <si>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</si>
  <si>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</si>
  <si>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</si>
  <si>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</si>
  <si>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</si>
  <si>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</si>
  <si>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</si>
  <si>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</si>
  <si>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</si>
  <si>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</si>
  <si>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</si>
  <si>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</si>
  <si>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</si>
  <si>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</si>
  <si>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</si>
  <si>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</si>
  <si>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</si>
  <si>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</si>
  <si>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</si>
  <si>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</si>
  <si>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</si>
  <si>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</si>
  <si>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</si>
  <si>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</si>
  <si>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</si>
  <si>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</si>
  <si>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</si>
  <si>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</si>
  <si>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</si>
  <si>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</si>
  <si>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</si>
  <si>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</si>
  <si>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</si>
  <si>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</si>
  <si>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</si>
  <si>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</si>
  <si>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</si>
  <si>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</si>
  <si>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</si>
  <si>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</si>
  <si>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</si>
  <si>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</si>
  <si>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</si>
  <si>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</si>
  <si>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</si>
  <si>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</si>
  <si>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</si>
  <si>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</si>
  <si>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</si>
  <si>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</si>
  <si>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</si>
  <si>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</si>
  <si>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</si>
  <si>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</si>
  <si>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</si>
  <si>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</si>
  <si>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</si>
  <si>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</si>
  <si>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</si>
  <si>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</si>
  <si>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</si>
  <si>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</si>
  <si>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</si>
  <si>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</si>
  <si>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</si>
  <si>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</si>
  <si>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</si>
  <si>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</si>
  <si>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</si>
  <si>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</si>
  <si>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</si>
  <si>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</si>
  <si>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</si>
  <si>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</si>
  <si>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</si>
  <si>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</si>
  <si>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</si>
  <si>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</si>
  <si>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</si>
  <si>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</si>
  <si>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</si>
  <si>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</si>
  <si>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</si>
  <si>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</si>
  <si>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</si>
  <si>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</si>
  <si>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</si>
  <si>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</si>
  <si>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</si>
  <si>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</si>
  <si>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</si>
  <si>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</si>
  <si>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</si>
  <si>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</si>
  <si>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</si>
  <si>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</si>
  <si>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</si>
  <si>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</si>
  <si>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</si>
  <si>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</si>
  <si>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</si>
  <si>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</si>
  <si>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</si>
  <si>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</si>
  <si>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</si>
  <si>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</si>
  <si>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</si>
  <si>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</si>
  <si>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</si>
  <si>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</si>
  <si>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</si>
  <si>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</si>
  <si>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</si>
  <si>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</si>
  <si>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</si>
  <si>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</si>
  <si>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</si>
  <si>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</si>
  <si>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</si>
  <si>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</si>
  <si>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</si>
  <si>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</si>
  <si>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</si>
  <si>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</si>
  <si>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</si>
  <si>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</si>
  <si>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</si>
  <si>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</si>
  <si>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</si>
  <si>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</si>
  <si>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</si>
  <si>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</si>
  <si>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</si>
  <si>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</si>
  <si>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</si>
  <si>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</si>
  <si>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</si>
  <si>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</si>
  <si>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</si>
  <si>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</si>
  <si>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</si>
  <si>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</si>
  <si>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</si>
  <si>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</si>
  <si>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</si>
  <si>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</si>
  <si>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</si>
  <si>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</si>
  <si>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</si>
  <si>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</si>
  <si>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</si>
  <si>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</si>
  <si>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</si>
  <si>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</si>
  <si>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</si>
  <si>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</si>
  <si>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</si>
  <si>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</si>
  <si>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</si>
  <si>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</si>
  <si>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</si>
  <si>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</si>
  <si>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</si>
  <si>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</si>
  <si>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</si>
  <si>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</si>
  <si>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</si>
  <si>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</si>
  <si>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</si>
  <si>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</si>
  <si>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</si>
  <si>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</si>
  <si>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</si>
  <si>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</si>
  <si>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</si>
  <si>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</si>
  <si>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</si>
  <si>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</si>
  <si>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</si>
  <si>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</si>
  <si>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</si>
  <si>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</si>
  <si>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</si>
  <si>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</si>
  <si>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</si>
  <si>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</si>
  <si>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</si>
  <si>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</si>
  <si>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</si>
  <si>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</si>
  <si>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</si>
  <si>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</si>
  <si>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</si>
  <si>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</si>
  <si>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</si>
  <si>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</si>
  <si>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</si>
  <si>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</si>
  <si>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</si>
  <si>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</si>
  <si>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</si>
  <si>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</si>
  <si>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</si>
  <si>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</si>
  <si>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</si>
  <si>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</si>
  <si>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</si>
  <si>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</si>
  <si>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</si>
  <si>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</si>
  <si>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</si>
  <si>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</si>
  <si>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</si>
  <si>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</si>
  <si>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</si>
  <si>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</si>
  <si>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</si>
  <si>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</si>
  <si>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</si>
  <si>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</si>
  <si>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</si>
  <si>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</si>
  <si>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</si>
  <si>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</si>
  <si>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</si>
  <si>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</si>
  <si>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</si>
  <si>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</si>
  <si>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</si>
  <si>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</si>
  <si>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</si>
  <si>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</si>
  <si>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</si>
  <si>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</si>
  <si>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</si>
  <si>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</si>
  <si>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</si>
  <si>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</si>
  <si>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</si>
  <si>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</si>
  <si>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</si>
  <si>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</si>
  <si>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</si>
  <si>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</si>
  <si>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</si>
  <si>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</si>
  <si>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</si>
  <si>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</si>
  <si>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</si>
  <si>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</si>
  <si>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</si>
  <si>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</si>
  <si>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</si>
  <si>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</si>
  <si>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</si>
  <si>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</si>
  <si>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</si>
  <si>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</si>
  <si>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</si>
  <si>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</si>
  <si>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</si>
  <si>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</si>
  <si>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</si>
  <si>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</si>
  <si>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</si>
  <si>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</si>
  <si>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</si>
  <si>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</si>
  <si>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</si>
  <si>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</si>
  <si>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</si>
  <si>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</si>
  <si>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</si>
  <si>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</si>
  <si>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</si>
  <si>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</si>
  <si>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</si>
  <si>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</si>
  <si>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</si>
  <si>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</si>
  <si>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</si>
  <si>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</si>
  <si>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</si>
  <si>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</si>
  <si>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</si>
  <si>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</si>
  <si>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</si>
  <si>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</si>
  <si>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</si>
  <si>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</si>
  <si>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</si>
  <si>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</si>
  <si>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</si>
  <si>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</si>
  <si>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</si>
  <si>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</si>
  <si>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</si>
  <si>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</si>
  <si>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</si>
  <si>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</si>
  <si>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</si>
  <si>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</si>
  <si>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</si>
  <si>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</si>
  <si>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</si>
  <si>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</si>
  <si>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</si>
  <si>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</si>
  <si>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</si>
  <si>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</si>
  <si>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</si>
  <si>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</si>
  <si>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</si>
  <si>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</si>
  <si>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</si>
  <si>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</si>
  <si>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</si>
  <si>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</si>
  <si>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</si>
  <si>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</si>
  <si>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</si>
  <si>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</si>
  <si>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</si>
  <si>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</si>
  <si>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</si>
  <si>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</si>
  <si>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</si>
  <si>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</si>
  <si>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</si>
  <si>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</si>
  <si>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</si>
  <si>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</si>
  <si>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</si>
  <si>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</si>
  <si>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</si>
  <si>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</si>
  <si>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</si>
  <si>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</si>
  <si>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</si>
  <si>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</si>
  <si>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</si>
  <si>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</si>
  <si>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</si>
  <si>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</si>
  <si>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</si>
  <si>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</si>
  <si>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</si>
  <si>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</si>
  <si>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</si>
  <si>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</si>
  <si>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</si>
  <si>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</si>
  <si>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</si>
  <si>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</si>
  <si>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</si>
  <si>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</si>
  <si>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</si>
  <si>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</si>
  <si>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</si>
  <si>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</si>
  <si>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</si>
  <si>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</si>
  <si>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</si>
  <si>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</si>
  <si>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</si>
  <si>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</si>
  <si>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</si>
  <si>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</si>
  <si>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</si>
  <si>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</si>
  <si>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</si>
  <si>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</si>
  <si>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</si>
  <si>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</si>
  <si>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</si>
  <si>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</si>
  <si>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</si>
  <si>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</si>
  <si>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</si>
  <si>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</si>
  <si>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</si>
  <si>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</si>
  <si>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</si>
  <si>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</si>
  <si>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</si>
  <si>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</si>
  <si>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</si>
  <si>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</si>
  <si>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</si>
  <si>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</si>
  <si>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</si>
  <si>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</si>
  <si>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</si>
  <si>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</si>
  <si>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</si>
  <si>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</si>
  <si>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</si>
  <si>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</si>
  <si>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</si>
  <si>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</si>
  <si>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</si>
  <si>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</si>
  <si>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</si>
  <si>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</si>
  <si>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</si>
  <si>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</si>
  <si>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</si>
  <si>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</si>
  <si>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</si>
  <si>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</si>
  <si>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</si>
  <si>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</si>
  <si>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</si>
  <si>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</si>
  <si>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</si>
  <si>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</si>
  <si>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</si>
  <si>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</si>
  <si>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</si>
  <si>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</si>
  <si>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</si>
  <si>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</si>
  <si>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</si>
  <si>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</si>
  <si>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</si>
  <si>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</si>
  <si>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</si>
  <si>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</si>
  <si>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</si>
  <si>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</si>
  <si>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</si>
  <si>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</si>
  <si>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</si>
  <si>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</si>
  <si>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</si>
  <si>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</si>
  <si>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</si>
  <si>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</si>
  <si>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</si>
  <si>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</si>
  <si>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</si>
  <si>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</si>
  <si>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</si>
  <si>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</si>
  <si>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</si>
  <si>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</si>
  <si>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</si>
  <si>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</si>
  <si>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</si>
  <si>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</si>
  <si>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</si>
  <si>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</si>
  <si>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</si>
  <si>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</si>
  <si>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</si>
  <si>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</si>
  <si>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</si>
  <si>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</si>
  <si>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</si>
  <si>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</si>
  <si>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</si>
  <si>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</si>
  <si>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</si>
  <si>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</si>
  <si>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</si>
  <si>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</si>
  <si>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</si>
  <si>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</si>
  <si>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</si>
  <si>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</si>
  <si>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</si>
  <si>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</si>
  <si>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</si>
  <si>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</si>
  <si>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</si>
  <si>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</si>
  <si>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</si>
  <si>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</si>
  <si>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</si>
  <si>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</si>
  <si>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</si>
  <si>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</si>
  <si>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</si>
  <si>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</si>
  <si>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</si>
  <si>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</si>
  <si>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</si>
  <si>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</si>
  <si>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</si>
  <si>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</si>
  <si>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</si>
  <si>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</si>
  <si>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</si>
  <si>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</si>
  <si>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</si>
  <si>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</si>
  <si>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</si>
  <si>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</si>
  <si>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</si>
  <si>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</si>
  <si>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</si>
  <si>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</si>
  <si>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</si>
  <si>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</si>
  <si>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</si>
  <si>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</si>
  <si>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</si>
  <si>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</si>
  <si>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</si>
  <si>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</si>
  <si>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</si>
  <si>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</si>
  <si>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</si>
  <si>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</si>
  <si>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</si>
  <si>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</si>
  <si>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</si>
  <si>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</si>
  <si>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</si>
  <si>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</si>
  <si>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</si>
  <si>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</si>
  <si>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</si>
  <si>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</si>
  <si>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</si>
  <si>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</si>
  <si>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</si>
  <si>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</si>
  <si>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</si>
  <si>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</si>
  <si>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</si>
  <si>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</si>
  <si>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</si>
  <si>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</si>
  <si>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</si>
  <si>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</si>
  <si>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</si>
  <si>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</si>
  <si>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</si>
  <si>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</si>
  <si>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</si>
  <si>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</si>
  <si>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</si>
  <si>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</si>
  <si>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</si>
  <si>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</si>
  <si>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</si>
  <si>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</si>
  <si>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</si>
  <si>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</si>
  <si>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</si>
  <si>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</si>
  <si>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</si>
  <si>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</si>
  <si>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</si>
  <si>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</si>
  <si>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</si>
  <si>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</si>
  <si>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</si>
  <si>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</si>
  <si>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</si>
  <si>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</si>
  <si>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</si>
  <si>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</si>
  <si>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</si>
  <si>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</si>
  <si>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</si>
  <si>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</si>
  <si>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</si>
  <si>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</si>
  <si>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</si>
  <si>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</si>
  <si>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</si>
  <si>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</si>
  <si>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</si>
  <si>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</si>
  <si>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</si>
  <si>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</si>
  <si>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</si>
  <si>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</si>
  <si>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</si>
  <si>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</si>
  <si>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</si>
  <si>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</si>
  <si>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</si>
  <si>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</si>
  <si>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</si>
  <si>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</si>
  <si>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</si>
  <si>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</si>
  <si>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</si>
  <si>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</si>
  <si>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</si>
  <si>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</si>
  <si>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</si>
  <si>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</si>
  <si>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</si>
  <si>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</si>
  <si>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</si>
  <si>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</si>
  <si>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</si>
  <si>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</si>
  <si>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</si>
  <si>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</si>
  <si>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</si>
  <si>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</si>
  <si>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</si>
  <si>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</si>
  <si>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</si>
  <si>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</si>
  <si>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</si>
  <si>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</si>
  <si>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</si>
  <si>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</si>
  <si>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</si>
  <si>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</si>
  <si>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</si>
  <si>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</si>
  <si>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</si>
  <si>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</si>
  <si>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</si>
  <si>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</si>
  <si>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</si>
  <si>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</si>
  <si>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</si>
  <si>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</si>
  <si>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</si>
  <si>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</si>
  <si>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</si>
  <si>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</si>
  <si>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</si>
  <si>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</si>
  <si>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</si>
  <si>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</si>
  <si>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</si>
  <si>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</si>
  <si>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</si>
  <si>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</si>
  <si>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</si>
  <si>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</si>
  <si>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</si>
  <si>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</si>
  <si>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</si>
  <si>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</si>
  <si>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</si>
  <si>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</si>
  <si>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</si>
  <si>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</si>
  <si>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</si>
  <si>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</si>
  <si>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</si>
  <si>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</si>
  <si>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</si>
  <si>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</si>
  <si>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</si>
  <si>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</si>
  <si>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</si>
  <si>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</si>
  <si>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</si>
  <si>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</si>
  <si>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</si>
  <si>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</si>
  <si>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</si>
  <si>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</si>
  <si>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</si>
  <si>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</si>
  <si>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</si>
  <si>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</si>
  <si>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</si>
  <si>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</si>
  <si>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</si>
  <si>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</si>
  <si>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</si>
  <si>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</si>
  <si>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</si>
  <si>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</si>
  <si>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</si>
  <si>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</si>
  <si>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</si>
  <si>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</si>
  <si>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</si>
  <si>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</si>
  <si>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</si>
  <si>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</si>
  <si>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</si>
  <si>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</si>
  <si>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</si>
  <si>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</si>
  <si>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</si>
  <si>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</si>
  <si>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</si>
  <si>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</si>
  <si>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</si>
  <si>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</si>
  <si>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</si>
  <si>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</si>
  <si>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</si>
  <si>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</si>
  <si>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</si>
  <si>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</si>
  <si>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</si>
  <si>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</si>
  <si>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</si>
  <si>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</si>
  <si>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</si>
  <si>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</si>
  <si>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</si>
  <si>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</si>
  <si>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</si>
  <si>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</si>
  <si>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</si>
  <si>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</si>
  <si>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</si>
  <si>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</si>
  <si>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</si>
  <si>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</si>
  <si>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</si>
  <si>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</si>
  <si>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</si>
  <si>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</si>
  <si>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</si>
  <si>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</si>
  <si>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</si>
  <si>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</si>
  <si>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</si>
  <si>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</si>
  <si>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</si>
  <si>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</si>
  <si>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</si>
  <si>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</si>
  <si>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</si>
  <si>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</si>
  <si>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</si>
  <si>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</si>
  <si>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</si>
  <si>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</si>
  <si>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</si>
  <si>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</si>
  <si>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</si>
  <si>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</si>
  <si>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</si>
  <si>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</si>
  <si>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</si>
  <si>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</si>
  <si>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</si>
  <si>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</si>
  <si>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</si>
  <si>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</si>
  <si>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</si>
  <si>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</si>
  <si>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</si>
  <si>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</si>
  <si>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</si>
  <si>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</si>
  <si>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</si>
  <si>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</si>
  <si>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</si>
  <si>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</si>
  <si>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</si>
  <si>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</si>
  <si>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</si>
  <si>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</si>
  <si>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</si>
  <si>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</si>
  <si>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</si>
  <si>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</si>
  <si>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</si>
  <si>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</si>
  <si>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</si>
  <si>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</si>
  <si>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</si>
  <si>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</si>
  <si>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</si>
  <si>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</si>
  <si>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</si>
  <si>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</si>
  <si>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</si>
  <si>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</si>
  <si>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</si>
  <si>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</si>
  <si>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</si>
  <si>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</si>
  <si>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</si>
  <si>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</si>
  <si>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</si>
  <si>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</si>
  <si>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</si>
  <si>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</si>
  <si>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</si>
  <si>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</si>
  <si>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</si>
  <si>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</si>
  <si>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</si>
  <si>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</si>
  <si>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</si>
  <si>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</si>
  <si>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</si>
  <si>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</si>
  <si>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</si>
  <si>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</si>
  <si>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</si>
  <si>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</si>
  <si>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</si>
  <si>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</si>
  <si>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</si>
  <si>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</si>
  <si>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</si>
  <si>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</si>
  <si>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</si>
  <si>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</si>
  <si>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</si>
  <si>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</si>
  <si>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</si>
  <si>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</si>
  <si>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</si>
  <si>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</si>
  <si>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</si>
  <si>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</si>
  <si>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</si>
  <si>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</si>
  <si>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</si>
  <si>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</si>
  <si>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</si>
  <si>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</si>
  <si>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</si>
  <si>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</si>
  <si>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</si>
  <si>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</si>
  <si>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</si>
  <si>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</si>
  <si>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</si>
  <si>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</si>
  <si>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</si>
  <si>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</si>
  <si>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</si>
  <si>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</si>
  <si>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</si>
  <si>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</si>
  <si>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</si>
  <si>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</si>
  <si>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</si>
  <si>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</si>
  <si>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</si>
  <si>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</si>
  <si>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</si>
  <si>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</si>
  <si>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</si>
  <si>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</si>
  <si>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</si>
  <si>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</si>
  <si>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</si>
  <si>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</si>
  <si>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</si>
  <si>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</si>
  <si>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</si>
  <si>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</si>
  <si>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</si>
  <si>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</si>
  <si>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</si>
  <si>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</si>
  <si>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</si>
  <si>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</si>
  <si>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</si>
  <si>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</si>
  <si>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</si>
  <si>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</si>
  <si>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</si>
  <si>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</si>
  <si>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</si>
  <si>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</si>
  <si>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</si>
  <si>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</si>
  <si>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</si>
  <si>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</si>
  <si>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</si>
  <si>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</si>
  <si>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</si>
  <si>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</si>
  <si>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</si>
  <si>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</si>
  <si>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</si>
  <si>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</si>
  <si>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</si>
  <si>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</si>
  <si>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</si>
  <si>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</si>
  <si>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</si>
  <si>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</si>
  <si>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</si>
  <si>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</si>
  <si>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</si>
  <si>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</si>
  <si>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</si>
  <si>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</si>
  <si>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</si>
  <si>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</si>
  <si>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</si>
  <si>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</si>
  <si>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</si>
  <si>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</si>
  <si>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</si>
  <si>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</si>
  <si>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</si>
  <si>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</si>
  <si>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</si>
  <si>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</si>
  <si>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</si>
  <si>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</si>
  <si>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</si>
  <si>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</si>
  <si>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</si>
  <si>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</si>
  <si>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</si>
  <si>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</si>
  <si>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</si>
  <si>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</si>
  <si>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</si>
  <si>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</si>
  <si>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</si>
  <si>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</si>
  <si>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</si>
  <si>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</si>
  <si>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</si>
  <si>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</si>
  <si>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</si>
  <si>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</si>
  <si>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</si>
  <si>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</si>
  <si>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</si>
  <si>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</si>
  <si>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</si>
  <si>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</si>
  <si>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</si>
  <si>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</si>
  <si>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</si>
  <si>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</si>
  <si>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</si>
  <si>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</si>
  <si>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</si>
  <si>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</si>
  <si>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</si>
  <si>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</si>
  <si>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</si>
  <si>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</si>
  <si>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</si>
  <si>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</si>
  <si>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</si>
  <si>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</si>
  <si>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</si>
  <si>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</si>
  <si>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</si>
  <si>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</si>
  <si>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</si>
  <si>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</si>
  <si>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</si>
  <si>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</si>
  <si>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</si>
  <si>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</si>
  <si>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</si>
  <si>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</si>
  <si>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</si>
  <si>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</si>
  <si>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</si>
  <si>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</si>
  <si>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</si>
  <si>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</si>
  <si>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</si>
  <si>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</si>
  <si>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</si>
  <si>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</si>
  <si>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</si>
  <si>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</si>
  <si>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</si>
  <si>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</si>
  <si>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</si>
  <si>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</si>
  <si>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</si>
  <si>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</si>
  <si>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</si>
  <si>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</si>
  <si>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</si>
  <si>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</si>
  <si>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</si>
  <si>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</si>
  <si>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</si>
  <si>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</si>
  <si>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</si>
  <si>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</si>
  <si>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</si>
  <si>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</si>
  <si>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</si>
  <si>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</si>
  <si>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</si>
  <si>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</si>
  <si>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</si>
  <si>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</si>
  <si>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</si>
  <si>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</si>
  <si>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</si>
  <si>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</si>
  <si>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</si>
  <si>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</si>
  <si>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</si>
  <si>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</si>
  <si>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</si>
  <si>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</si>
  <si>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</si>
  <si>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</si>
  <si>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</si>
  <si>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</si>
  <si>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</si>
  <si>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</si>
  <si>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</si>
  <si>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</si>
  <si>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</si>
  <si>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</si>
  <si>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</si>
  <si>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</si>
  <si>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</si>
  <si>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</si>
  <si>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</si>
  <si>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</si>
  <si>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</si>
  <si>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</si>
  <si>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</si>
  <si>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</si>
  <si>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</si>
  <si>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</si>
  <si>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</si>
  <si>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</si>
  <si>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</si>
  <si>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</si>
  <si>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</si>
  <si>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</si>
  <si>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</si>
  <si>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</si>
  <si>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</si>
  <si>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</si>
  <si>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</si>
  <si>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</si>
  <si>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</si>
  <si>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</si>
  <si>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</si>
  <si>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</si>
  <si>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</si>
  <si>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</si>
  <si>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</si>
  <si>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</si>
  <si>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</si>
  <si>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</si>
  <si>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</si>
  <si>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</si>
  <si>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</si>
  <si>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</si>
  <si>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</si>
  <si>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</si>
  <si>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</si>
  <si>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</si>
  <si>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</si>
  <si>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</si>
  <si>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</si>
  <si>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</si>
  <si>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</si>
  <si>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</si>
  <si>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</si>
  <si>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</si>
  <si>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</si>
  <si>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</si>
  <si>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</si>
  <si>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</si>
  <si>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</si>
  <si>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</si>
  <si>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</si>
  <si>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</si>
  <si>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</si>
  <si>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</si>
  <si>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</si>
  <si>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</si>
  <si>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</si>
  <si>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</si>
  <si>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</si>
  <si>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</si>
  <si>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</si>
  <si>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</si>
  <si>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</si>
  <si>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</si>
  <si>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</si>
  <si>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</si>
  <si>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</si>
  <si>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</si>
  <si>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</si>
  <si>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</si>
  <si>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</si>
  <si>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</si>
  <si>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</si>
  <si>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</si>
  <si>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</si>
  <si>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</si>
  <si>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</si>
  <si>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</si>
  <si>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</si>
  <si>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</si>
  <si>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</si>
  <si>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</si>
  <si>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</si>
  <si>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</si>
  <si>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</si>
  <si>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</si>
  <si>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</si>
  <si>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</si>
  <si>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</si>
  <si>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</si>
  <si>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</si>
  <si>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</si>
  <si>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</si>
  <si>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</si>
  <si>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</si>
  <si>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</si>
  <si>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</si>
  <si>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</si>
  <si>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</si>
  <si>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</si>
  <si>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</si>
  <si>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</si>
  <si>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</si>
  <si>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</si>
  <si>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</si>
  <si>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</si>
  <si>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</si>
  <si>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</si>
  <si>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</si>
  <si>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</si>
  <si>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</si>
  <si>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</si>
  <si>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</si>
  <si>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</si>
  <si>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</si>
  <si>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</si>
  <si>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</si>
  <si>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</si>
  <si>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</si>
  <si>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</si>
  <si>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</si>
  <si>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</si>
  <si>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</si>
  <si>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</si>
  <si>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</si>
  <si>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</si>
  <si>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</si>
  <si>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</si>
  <si>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</si>
  <si>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</si>
  <si>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</si>
  <si>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</si>
  <si>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</si>
  <si>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</si>
  <si>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</si>
  <si>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</si>
  <si>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</si>
  <si>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</si>
  <si>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</si>
  <si>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</si>
  <si>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</si>
  <si>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</si>
  <si>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</si>
  <si>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</si>
  <si>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</si>
  <si>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</si>
  <si>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</si>
  <si>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</si>
  <si>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</si>
  <si>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</si>
  <si>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</si>
  <si>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</si>
  <si>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</si>
  <si>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</si>
  <si>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</si>
  <si>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</si>
  <si>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</si>
  <si>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</si>
  <si>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</si>
  <si>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</si>
  <si>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</si>
  <si>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</si>
  <si>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</si>
  <si>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</si>
  <si>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</si>
  <si>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</si>
  <si>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</si>
  <si>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</si>
  <si>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</si>
  <si>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</si>
  <si>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</si>
  <si>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</si>
  <si>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</si>
  <si>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</si>
  <si>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</si>
  <si>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</si>
  <si>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</si>
  <si>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</si>
  <si>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</si>
  <si>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</si>
  <si>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</si>
  <si>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</si>
  <si>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</si>
  <si>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</si>
  <si>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</si>
  <si>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</si>
  <si>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</si>
  <si>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</si>
  <si>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</si>
  <si>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</si>
  <si>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</si>
  <si>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</si>
  <si>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</si>
  <si>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</si>
  <si>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</si>
  <si>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</si>
  <si>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</si>
  <si>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</si>
  <si>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</si>
  <si>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</si>
  <si>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</si>
  <si>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</si>
  <si>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</si>
  <si>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</si>
  <si>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</si>
  <si>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</si>
  <si>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</si>
  <si>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</si>
  <si>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</si>
  <si>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</si>
  <si>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</si>
  <si>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</si>
  <si>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</si>
  <si>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</si>
  <si>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</si>
  <si>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</si>
  <si>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</si>
  <si>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</si>
  <si>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</si>
  <si>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</si>
  <si>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</si>
  <si>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</si>
  <si>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</si>
  <si>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</si>
  <si>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</si>
  <si>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</si>
  <si>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</si>
  <si>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</si>
  <si>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</si>
  <si>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</si>
  <si>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</si>
  <si>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</si>
  <si>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</si>
  <si>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</si>
  <si>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</si>
  <si>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</si>
  <si>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</si>
  <si>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</si>
  <si>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</si>
  <si>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</si>
  <si>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</si>
  <si>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</si>
  <si>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</si>
  <si>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</si>
  <si>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</si>
  <si>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</si>
  <si>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</si>
  <si>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</si>
  <si>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</si>
  <si>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</si>
  <si>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</si>
  <si>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</si>
  <si>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</si>
  <si>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</si>
  <si>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</si>
  <si>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</si>
  <si>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</si>
  <si>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</si>
  <si>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</si>
  <si>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</si>
  <si>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</si>
  <si>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</si>
  <si>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</si>
  <si>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</si>
  <si>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</si>
  <si>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</si>
  <si>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</si>
  <si>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</si>
  <si>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</si>
  <si>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</si>
  <si>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</si>
  <si>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</si>
  <si>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</si>
  <si>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</si>
  <si>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</si>
  <si>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</si>
  <si>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</si>
  <si>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</si>
  <si>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</si>
  <si>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</si>
  <si>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</si>
  <si>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</si>
  <si>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</si>
  <si>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</si>
  <si>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</si>
  <si>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</si>
  <si>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</si>
  <si>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</si>
  <si>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</si>
  <si>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</si>
  <si>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</si>
  <si>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</si>
  <si>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</si>
  <si>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</si>
  <si>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</si>
  <si>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</si>
  <si>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</si>
  <si>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</si>
  <si>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</si>
  <si>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</si>
  <si>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</si>
  <si>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</si>
  <si>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</si>
  <si>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</si>
  <si>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</si>
  <si>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</si>
  <si>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</si>
  <si>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</si>
  <si>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</si>
  <si>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</si>
  <si>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</si>
  <si>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</si>
  <si>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</si>
  <si>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</si>
  <si>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</si>
  <si>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</si>
  <si>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</si>
  <si>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</si>
  <si>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</si>
  <si>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</si>
  <si>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</si>
  <si>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</si>
  <si>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</si>
  <si>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</si>
  <si>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</si>
  <si>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</si>
  <si>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</si>
  <si>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</si>
  <si>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</si>
  <si>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</si>
  <si>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</si>
  <si>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</si>
  <si>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</si>
  <si>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</si>
  <si>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</si>
  <si>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</si>
  <si>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</si>
  <si>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</si>
  <si>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</si>
  <si>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</si>
  <si>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</si>
  <si>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</si>
  <si>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</si>
  <si>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</si>
  <si>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</si>
  <si>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</si>
  <si>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</si>
  <si>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</si>
  <si>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</si>
  <si>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</si>
  <si>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</si>
  <si>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</si>
  <si>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</si>
  <si>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</si>
  <si>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</si>
  <si>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</si>
  <si>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</si>
  <si>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</si>
  <si>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</si>
  <si>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</si>
  <si>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</si>
  <si>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</si>
  <si>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</si>
  <si>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</si>
  <si>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</si>
  <si>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</si>
  <si>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</si>
  <si>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</si>
  <si>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</si>
  <si>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</si>
  <si>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</si>
  <si>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</si>
  <si>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</si>
  <si>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</si>
  <si>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</si>
  <si>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</si>
  <si>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</si>
  <si>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</si>
  <si>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</si>
  <si>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</si>
  <si>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</si>
  <si>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</si>
  <si>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</si>
  <si>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</si>
  <si>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</si>
  <si>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</si>
  <si>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</si>
  <si>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</si>
  <si>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</si>
  <si>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</si>
  <si>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</si>
  <si>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</si>
  <si>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</si>
  <si>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</si>
  <si>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</si>
  <si>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</si>
  <si>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</si>
  <si>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</si>
  <si>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</si>
  <si>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</si>
  <si>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</si>
  <si>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</si>
  <si>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</si>
  <si>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</si>
  <si>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</si>
  <si>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</si>
  <si>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</si>
  <si>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</si>
  <si>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</si>
  <si>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</si>
  <si>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</si>
  <si>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</si>
  <si>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</si>
  <si>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</si>
  <si>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</si>
  <si>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</si>
  <si>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</si>
  <si>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</si>
  <si>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</si>
  <si>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</si>
  <si>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</si>
  <si>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</si>
  <si>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</si>
  <si>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</si>
  <si>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</si>
  <si>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</si>
  <si>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</si>
  <si>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</si>
  <si>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</si>
  <si>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</si>
  <si>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</si>
  <si>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</si>
  <si>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</si>
  <si>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</si>
  <si>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</si>
  <si>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</si>
  <si>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</si>
  <si>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</si>
  <si>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</si>
  <si>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</si>
  <si>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</si>
  <si>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</si>
  <si>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</si>
  <si>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</si>
  <si>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</si>
  <si>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</si>
  <si>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</si>
  <si>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</si>
  <si>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</si>
  <si>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</si>
  <si>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</si>
  <si>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</si>
  <si>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</si>
  <si>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</si>
  <si>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</si>
  <si>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</si>
  <si>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</si>
  <si>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</si>
  <si>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</si>
  <si>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</si>
  <si>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</si>
  <si>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</si>
  <si>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</si>
  <si>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</si>
  <si>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</si>
  <si>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</si>
  <si>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</si>
  <si>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</si>
  <si>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</si>
  <si>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</si>
  <si>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</si>
  <si>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</si>
  <si>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</si>
  <si>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</si>
  <si>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</si>
  <si>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</si>
  <si>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</si>
  <si>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</si>
  <si>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</si>
  <si>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</si>
  <si>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</si>
  <si>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</si>
  <si>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</si>
  <si>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</si>
  <si>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</si>
  <si>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</si>
  <si>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</si>
  <si>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</si>
  <si>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</si>
  <si>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</si>
  <si>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</si>
  <si>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</si>
  <si>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</si>
  <si>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</si>
  <si>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</si>
  <si>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</si>
  <si>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</si>
  <si>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</si>
  <si>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</si>
  <si>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</si>
  <si>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</si>
  <si>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</si>
  <si>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</si>
  <si>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</si>
  <si>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</si>
  <si>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</si>
  <si>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</si>
  <si>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</si>
  <si>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</si>
  <si>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</si>
  <si>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</si>
  <si>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</si>
  <si>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</si>
  <si>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</si>
  <si>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</si>
  <si>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</si>
  <si>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</si>
  <si>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</si>
  <si>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</si>
  <si>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</si>
  <si>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</si>
  <si>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</si>
  <si>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</si>
  <si>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</si>
  <si>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</si>
  <si>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</si>
  <si>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</si>
  <si>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</si>
  <si>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</si>
  <si>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</si>
  <si>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</si>
  <si>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</si>
  <si>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</si>
  <si>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</si>
  <si>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</si>
  <si>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</si>
  <si>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</si>
  <si>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</si>
  <si>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</si>
  <si>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</si>
  <si>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</si>
  <si>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</si>
  <si>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</si>
  <si>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</si>
  <si>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</si>
  <si>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</si>
  <si>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</si>
  <si>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</si>
  <si>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</si>
  <si>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</si>
  <si>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</si>
  <si>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</si>
  <si>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</si>
  <si>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</si>
  <si>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</si>
  <si>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</si>
  <si>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</si>
  <si>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</si>
  <si>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</si>
  <si>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</si>
  <si>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</si>
  <si>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</si>
  <si>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</si>
  <si>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</si>
  <si>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</si>
  <si>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</si>
  <si>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</si>
  <si>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</si>
  <si>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</si>
  <si>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</si>
  <si>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</si>
  <si>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</si>
  <si>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</si>
  <si>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</si>
  <si>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</si>
  <si>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</si>
  <si>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</si>
  <si>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</si>
  <si>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</si>
  <si>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</si>
  <si>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</si>
  <si>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</si>
  <si>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</si>
  <si>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</si>
  <si>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</si>
  <si>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</si>
  <si>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</si>
  <si>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</si>
  <si>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</si>
  <si>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</si>
  <si>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</si>
  <si>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</si>
  <si>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</si>
  <si>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</si>
  <si>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</si>
  <si>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</si>
  <si>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</si>
  <si>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</si>
  <si>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</si>
  <si>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</si>
  <si>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</si>
  <si>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</si>
  <si>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</si>
  <si>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</si>
  <si>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</si>
  <si>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</si>
  <si>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</si>
  <si>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</si>
  <si>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</si>
  <si>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</si>
  <si>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</si>
  <si>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</si>
  <si>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</si>
  <si>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</si>
  <si>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</si>
  <si>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</si>
  <si>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</si>
  <si>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</si>
  <si>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</si>
  <si>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</si>
  <si>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</si>
  <si>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</si>
  <si>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</si>
  <si>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</si>
  <si>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</si>
  <si>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</si>
  <si>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</si>
  <si>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</si>
  <si>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</si>
  <si>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</si>
  <si>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</si>
  <si>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</si>
  <si>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</si>
  <si>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</si>
  <si>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</si>
  <si>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</si>
  <si>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</si>
  <si>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</si>
  <si>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</si>
  <si>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</si>
  <si>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</si>
  <si>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</si>
  <si>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</si>
  <si>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</si>
  <si>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</si>
  <si>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</si>
  <si>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</si>
  <si>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</si>
  <si>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</si>
  <si>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</si>
  <si>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</si>
  <si>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</si>
  <si>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</si>
  <si>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</si>
  <si>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</si>
  <si>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</si>
  <si>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</si>
  <si>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</si>
  <si>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</si>
  <si>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</si>
  <si>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</si>
  <si>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</si>
  <si>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</si>
  <si>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</si>
  <si>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</si>
  <si>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</si>
  <si>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</si>
  <si>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</si>
  <si>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</si>
  <si>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</si>
  <si>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</si>
  <si>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</si>
  <si>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</si>
  <si>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</si>
  <si>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</si>
  <si>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</si>
  <si>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</si>
  <si>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</si>
  <si>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</si>
  <si>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</si>
  <si>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</si>
  <si>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</si>
  <si>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</si>
  <si>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</si>
  <si>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</si>
  <si>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</si>
  <si>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</si>
  <si>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</si>
  <si>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</si>
  <si>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</si>
  <si>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</si>
  <si>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</si>
  <si>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</si>
  <si>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</si>
  <si>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</si>
  <si>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</si>
  <si>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</si>
  <si>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</si>
  <si>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</si>
  <si>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</si>
  <si>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</si>
  <si>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</si>
  <si>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</si>
  <si>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</si>
  <si>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</si>
  <si>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</si>
  <si>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</si>
  <si>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</si>
  <si>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</si>
  <si>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</si>
  <si>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</si>
  <si>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</si>
  <si>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</si>
  <si>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</si>
  <si>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</si>
  <si>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</si>
  <si>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</si>
  <si>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</si>
  <si>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</si>
  <si>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</si>
  <si>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</si>
  <si>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</si>
  <si>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</si>
  <si>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</si>
  <si>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</si>
  <si>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</si>
  <si>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</si>
  <si>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</si>
  <si>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</si>
  <si>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</si>
  <si>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</si>
  <si>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</si>
  <si>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</si>
  <si>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</si>
  <si>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</si>
  <si>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</si>
  <si>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</si>
  <si>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</si>
  <si>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</si>
  <si>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</si>
  <si>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</si>
  <si>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</si>
  <si>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</si>
  <si>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</si>
  <si>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</si>
  <si>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</si>
  <si>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</si>
  <si>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</si>
  <si>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</si>
  <si>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</si>
  <si>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</si>
  <si>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</si>
  <si>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</si>
  <si>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</si>
  <si>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</si>
  <si>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</si>
  <si>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</si>
  <si>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</si>
  <si>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</si>
  <si>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</si>
  <si>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</si>
  <si>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</si>
  <si>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</si>
  <si>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</si>
  <si>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</si>
  <si>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</si>
  <si>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</si>
  <si>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</si>
  <si>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</si>
  <si>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</si>
  <si>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</si>
  <si>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</si>
  <si>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</si>
  <si>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</si>
  <si>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</si>
  <si>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</si>
  <si>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</si>
  <si>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</si>
  <si>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</si>
  <si>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</si>
  <si>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</si>
  <si>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</si>
  <si>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</si>
  <si>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</si>
  <si>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</si>
  <si>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</si>
  <si>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</si>
  <si>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</si>
  <si>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</si>
  <si>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</si>
  <si>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</si>
  <si>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</si>
  <si>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</si>
  <si>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</si>
  <si>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</si>
  <si>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</si>
  <si>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</si>
  <si>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</si>
  <si>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</si>
  <si>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</si>
  <si>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</si>
  <si>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</si>
  <si>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</si>
  <si>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</si>
  <si>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</si>
  <si>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</si>
  <si>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</si>
  <si>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</si>
  <si>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</si>
  <si>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</si>
  <si>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</si>
  <si>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</si>
  <si>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</si>
  <si>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</si>
  <si>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</si>
  <si>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</si>
  <si>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</si>
  <si>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</si>
  <si>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</si>
  <si>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</si>
  <si>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</si>
  <si>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</si>
  <si>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</si>
  <si>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</si>
  <si>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</si>
  <si>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</si>
  <si>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</si>
  <si>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</si>
  <si>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</si>
  <si>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</si>
  <si>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</si>
  <si>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</si>
  <si>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</si>
  <si>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</si>
  <si>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</si>
  <si>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</si>
  <si>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</si>
  <si>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</si>
  <si>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</si>
  <si>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</si>
  <si>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</si>
  <si>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</si>
  <si>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</si>
  <si>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</si>
  <si>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</si>
  <si>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</si>
  <si>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</si>
  <si>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</si>
  <si>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</si>
  <si>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</si>
  <si>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</si>
  <si>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</si>
  <si>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</si>
  <si>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</si>
  <si>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</si>
  <si>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</si>
  <si>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</si>
  <si>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</si>
  <si>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</si>
  <si>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</si>
  <si>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</si>
  <si>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</si>
  <si>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</si>
  <si>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</si>
  <si>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</si>
  <si>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</si>
  <si>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</si>
  <si>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</si>
  <si>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</si>
  <si>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</si>
  <si>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</si>
  <si>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</si>
  <si>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</si>
  <si>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</si>
  <si>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</si>
  <si>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</si>
  <si>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</si>
  <si>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</si>
  <si>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</si>
  <si>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</si>
  <si>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</si>
  <si>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</si>
  <si>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</si>
  <si>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</si>
  <si>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</si>
  <si>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</si>
  <si>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</si>
  <si>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</si>
  <si>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</si>
  <si>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</si>
  <si>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</si>
  <si>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</si>
  <si>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</si>
  <si>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</si>
  <si>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</si>
  <si>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</si>
  <si>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</si>
  <si>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</si>
  <si>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</si>
  <si>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</si>
  <si>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</si>
  <si>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</si>
  <si>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</si>
  <si>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</si>
  <si>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</si>
  <si>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</si>
  <si>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</si>
  <si>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</si>
  <si>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</si>
  <si>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</si>
  <si>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</si>
  <si>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</si>
  <si>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</si>
  <si>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</si>
  <si>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</si>
  <si>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</si>
  <si>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</si>
  <si>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</si>
  <si>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</si>
  <si>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</si>
  <si>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</si>
  <si>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</si>
  <si>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</si>
  <si>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</si>
  <si>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</si>
  <si>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</si>
  <si>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</si>
  <si>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</si>
  <si>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</si>
  <si>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</si>
  <si>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</si>
  <si>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</si>
  <si>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</si>
  <si>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</si>
  <si>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</si>
  <si>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</si>
  <si>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</si>
  <si>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</si>
  <si>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</si>
  <si>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</si>
  <si>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</si>
  <si>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</si>
  <si>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</si>
  <si>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</si>
  <si>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</si>
  <si>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</si>
  <si>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</si>
  <si>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</si>
  <si>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</si>
  <si>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</si>
  <si>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</si>
  <si>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</si>
  <si>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</si>
  <si>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</si>
  <si>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</si>
  <si>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</si>
  <si>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</si>
  <si>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</si>
  <si>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</si>
  <si>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</si>
  <si>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</si>
  <si>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</si>
  <si>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</si>
  <si>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</si>
  <si>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</si>
  <si>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</si>
  <si>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</si>
  <si>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</si>
  <si>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</si>
  <si>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</si>
  <si>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</si>
  <si>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</si>
  <si>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</si>
  <si>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</si>
  <si>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</si>
  <si>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</si>
  <si>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</si>
  <si>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</si>
  <si>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</si>
  <si>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</si>
  <si>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</si>
  <si>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</si>
  <si>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</si>
  <si>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</si>
  <si>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</si>
  <si>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</si>
  <si>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</si>
  <si>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</si>
  <si>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</si>
  <si>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</si>
  <si>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</si>
  <si>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</si>
  <si>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</si>
  <si>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</si>
  <si>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</si>
  <si>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</si>
  <si>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</si>
  <si>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</si>
  <si>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</si>
  <si>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</si>
  <si>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</si>
  <si>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</si>
  <si>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</si>
  <si>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</si>
  <si>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</si>
  <si>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</si>
  <si>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</si>
  <si>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</si>
  <si>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</si>
  <si>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</si>
  <si>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</si>
  <si>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</si>
  <si>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</si>
  <si>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</si>
  <si>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</si>
  <si>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</si>
  <si>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</si>
  <si>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</si>
  <si>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</si>
  <si>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</si>
  <si>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</si>
  <si>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</si>
  <si>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</si>
  <si>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</si>
  <si>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</si>
  <si>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</si>
  <si>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</si>
  <si>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</si>
  <si>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</si>
  <si>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</si>
  <si>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</si>
  <si>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</si>
  <si>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</si>
  <si>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</si>
  <si>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</si>
  <si>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</si>
  <si>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</si>
  <si>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</si>
  <si>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</si>
  <si>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</si>
  <si>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</si>
  <si>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</si>
  <si>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</si>
  <si>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</si>
  <si>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</si>
  <si>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</si>
  <si>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</si>
  <si>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</si>
  <si>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</si>
  <si>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</si>
  <si>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</si>
  <si>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</si>
  <si>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</si>
  <si>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</si>
  <si>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</si>
  <si>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</si>
  <si>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</si>
  <si>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</si>
  <si>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</si>
  <si>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</si>
  <si>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</si>
  <si>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</si>
  <si>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</si>
  <si>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</si>
  <si>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</si>
  <si>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</si>
  <si>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</si>
  <si>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</si>
  <si>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</si>
  <si>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</si>
  <si>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</si>
  <si>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</si>
  <si>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</si>
  <si>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</si>
  <si>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</si>
  <si>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</si>
  <si>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</si>
  <si>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</si>
  <si>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</si>
  <si>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</si>
  <si>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</si>
  <si>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</si>
  <si>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</si>
  <si>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</si>
  <si>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</si>
  <si>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</si>
  <si>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</si>
  <si>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</si>
  <si>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</si>
  <si>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</si>
  <si>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</si>
  <si>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</si>
  <si>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</si>
  <si>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</si>
  <si>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</si>
  <si>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</si>
  <si>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</si>
  <si>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</si>
  <si>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</si>
  <si>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</si>
  <si>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</si>
  <si>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</si>
  <si>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</si>
  <si>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</si>
  <si>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</si>
  <si>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</si>
  <si>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</si>
  <si>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</si>
  <si>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</si>
  <si>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</si>
  <si>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</si>
  <si>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</si>
  <si>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</si>
  <si>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</si>
  <si>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</si>
  <si>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</si>
  <si>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</si>
  <si>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</si>
  <si>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</si>
  <si>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</si>
  <si>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</si>
  <si>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</si>
  <si>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</si>
  <si>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</si>
  <si>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</si>
  <si>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</si>
  <si>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</si>
  <si>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</si>
  <si>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</si>
  <si>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</si>
  <si>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</si>
  <si>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</si>
  <si>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</si>
  <si>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</si>
  <si>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</si>
  <si>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</si>
  <si>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</si>
  <si>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</si>
  <si>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</si>
  <si>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</si>
  <si>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</si>
  <si>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</si>
  <si>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</si>
  <si>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</si>
  <si>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</si>
  <si>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</si>
  <si>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</si>
  <si>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</si>
  <si>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</si>
  <si>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</si>
  <si>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</si>
  <si>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</si>
  <si>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</si>
  <si>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</si>
  <si>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</si>
  <si>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</si>
  <si>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</si>
  <si>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</si>
  <si>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</si>
  <si>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</si>
  <si>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</si>
  <si>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</si>
  <si>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</si>
  <si>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</si>
  <si>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</si>
  <si>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</si>
  <si>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</si>
  <si>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</si>
  <si>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</si>
  <si>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</si>
  <si>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</si>
  <si>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</si>
  <si>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</si>
  <si>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</si>
  <si>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</si>
  <si>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</si>
  <si>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</si>
  <si>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</si>
  <si>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</si>
  <si>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</si>
  <si>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</si>
  <si>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</si>
  <si>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</si>
  <si>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</si>
  <si>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</si>
  <si>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</si>
  <si>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</si>
  <si>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</si>
  <si>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</si>
  <si>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</si>
  <si>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</si>
  <si>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</si>
  <si>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</si>
  <si>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</si>
  <si>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</si>
  <si>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</si>
  <si>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</si>
  <si>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</si>
  <si>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</si>
  <si>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</si>
  <si>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</si>
  <si>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</si>
  <si>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</si>
  <si>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</si>
  <si>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</si>
  <si>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</si>
  <si>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</si>
  <si>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</si>
  <si>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</si>
  <si>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</si>
  <si>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</si>
  <si>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</si>
  <si>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</si>
  <si>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</si>
  <si>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</si>
  <si>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</si>
  <si>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</si>
  <si>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</si>
  <si>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</si>
  <si>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</si>
  <si>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</si>
  <si>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</si>
  <si>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</si>
  <si>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</si>
  <si>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</si>
  <si>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</si>
  <si>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</si>
  <si>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</si>
  <si>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</si>
  <si>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</si>
  <si>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</si>
  <si>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</si>
  <si>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</si>
  <si>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</si>
  <si>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</si>
  <si>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</si>
  <si>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</si>
  <si>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</si>
  <si>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</si>
  <si>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</si>
  <si>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</si>
  <si>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</si>
  <si>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</si>
  <si>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</si>
  <si>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</si>
  <si>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</si>
  <si>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</si>
  <si>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</si>
  <si>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</si>
  <si>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</si>
  <si>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</si>
  <si>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</si>
  <si>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</si>
  <si>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</si>
  <si>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</si>
  <si>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</si>
  <si>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</si>
  <si>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</si>
  <si>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</si>
  <si>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</si>
  <si>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</si>
  <si>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</si>
  <si>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</si>
  <si>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</si>
  <si>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</si>
  <si>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</si>
  <si>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</si>
  <si>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</si>
  <si>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</si>
  <si>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</si>
  <si>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</si>
  <si>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</si>
  <si>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</si>
  <si>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</si>
  <si>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</si>
  <si>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</si>
  <si>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</si>
  <si>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</si>
  <si>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</si>
  <si>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</si>
  <si>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</si>
  <si>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</si>
  <si>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</si>
  <si>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</si>
  <si>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</si>
  <si>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</si>
  <si>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</si>
  <si>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</si>
  <si>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</si>
  <si>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</si>
  <si>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</si>
  <si>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</si>
  <si>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</si>
  <si>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</si>
  <si>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</si>
  <si>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</si>
  <si>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</si>
  <si>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</si>
  <si>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</si>
  <si>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</si>
  <si>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</si>
  <si>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</si>
  <si>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</si>
  <si>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</si>
  <si>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</si>
  <si>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</si>
  <si>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</si>
  <si>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</si>
  <si>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</si>
  <si>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</si>
  <si>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</si>
  <si>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</si>
  <si>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</si>
  <si>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</si>
  <si>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</si>
  <si>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</si>
  <si>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</si>
  <si>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</si>
  <si>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</si>
  <si>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</si>
  <si>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</si>
  <si>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</si>
  <si>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</si>
  <si>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</si>
  <si>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</si>
  <si>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</si>
  <si>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</si>
  <si>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</si>
  <si>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</si>
  <si>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</si>
  <si>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</si>
  <si>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</si>
  <si>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</si>
  <si>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</si>
  <si>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</si>
  <si>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</si>
  <si>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</si>
  <si>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</si>
  <si>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</si>
  <si>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</si>
  <si>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</si>
  <si>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</si>
  <si>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</si>
  <si>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</si>
  <si>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</si>
  <si>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</si>
  <si>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</si>
  <si>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</si>
  <si>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</si>
  <si>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</si>
  <si>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</si>
  <si>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</si>
  <si>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</si>
  <si>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</si>
  <si>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</si>
  <si>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</si>
  <si>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</si>
  <si>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</si>
  <si>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</si>
  <si>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</si>
  <si>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</si>
  <si>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</si>
  <si>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</si>
  <si>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</si>
  <si>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</si>
  <si>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</si>
  <si>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</si>
  <si>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</si>
  <si>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</si>
  <si>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</si>
  <si>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</si>
  <si>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</si>
  <si>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</si>
  <si>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</si>
  <si>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</si>
  <si>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</si>
  <si>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</si>
  <si>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</si>
  <si>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</si>
  <si>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</si>
  <si>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</si>
  <si>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</si>
  <si>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</si>
  <si>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</si>
  <si>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</si>
  <si>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</si>
  <si>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</si>
  <si>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</si>
  <si>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</si>
  <si>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</si>
  <si>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</si>
  <si>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</si>
  <si>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</si>
  <si>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</si>
  <si>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</si>
  <si>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</si>
  <si>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</si>
  <si>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</si>
  <si>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</si>
  <si>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</si>
  <si>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</si>
  <si>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</si>
  <si>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</si>
  <si>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</si>
  <si>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</si>
  <si>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</si>
  <si>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</si>
  <si>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</si>
  <si>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</si>
  <si>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</si>
  <si>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</si>
  <si>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</si>
  <si>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</si>
  <si>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</si>
  <si>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</si>
  <si>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</si>
  <si>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</si>
  <si>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</si>
  <si>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</si>
  <si>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</si>
  <si>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</si>
  <si>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</si>
  <si>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</si>
  <si>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</si>
  <si>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</si>
  <si>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</si>
  <si>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</si>
  <si>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</si>
  <si>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</si>
  <si>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</si>
  <si>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</si>
  <si>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</si>
  <si>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</si>
  <si>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</si>
  <si>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</si>
  <si>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</si>
  <si>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</si>
  <si>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</si>
  <si>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</si>
  <si>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</si>
  <si>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</si>
  <si>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</si>
  <si>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</si>
  <si>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</si>
  <si>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</si>
  <si>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</si>
  <si>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</si>
  <si>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</si>
  <si>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</si>
  <si>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</si>
  <si>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</si>
  <si>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</si>
  <si>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</si>
  <si>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</si>
  <si>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</si>
  <si>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</si>
  <si>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</si>
  <si>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</si>
  <si>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</si>
  <si>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</si>
  <si>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</si>
  <si>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</si>
  <si>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</si>
  <si>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</si>
  <si>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</si>
  <si>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</si>
  <si>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</si>
  <si>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</si>
  <si>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</si>
  <si>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</si>
  <si>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</si>
  <si>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</si>
  <si>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</si>
  <si>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</si>
  <si>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</si>
  <si>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</si>
  <si>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</si>
  <si>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</si>
  <si>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</si>
  <si>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</si>
  <si>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</si>
  <si>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</si>
  <si>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</si>
  <si>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</si>
  <si>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</si>
  <si>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</si>
  <si>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</si>
  <si>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</si>
  <si>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</si>
  <si>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</si>
  <si>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</si>
  <si>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</si>
  <si>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</si>
  <si>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</si>
  <si>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</si>
  <si>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</si>
  <si>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</si>
  <si>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</si>
  <si>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</si>
  <si>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</si>
  <si>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</si>
  <si>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</si>
  <si>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</si>
  <si>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</si>
  <si>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</si>
  <si>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</si>
  <si>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</si>
  <si>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</si>
  <si>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</si>
  <si>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</si>
  <si>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</si>
  <si>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</si>
  <si>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</si>
  <si>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</si>
  <si>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</si>
  <si>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</si>
  <si>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</si>
  <si>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</si>
  <si>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</si>
  <si>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</si>
  <si>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</si>
  <si>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</si>
  <si>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</si>
  <si>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</si>
  <si>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</si>
  <si>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</si>
  <si>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</si>
  <si>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</si>
  <si>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</si>
  <si>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</si>
  <si>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</si>
  <si>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</si>
  <si>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</si>
  <si>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</si>
  <si>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</si>
  <si>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</si>
  <si>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</si>
  <si>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</si>
  <si>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</si>
  <si>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</si>
  <si>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</si>
  <si>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</si>
  <si>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</si>
  <si>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</si>
  <si>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</si>
  <si>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</si>
  <si>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</si>
  <si>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</si>
  <si>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</si>
  <si>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</si>
  <si>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</si>
  <si>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</si>
  <si>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</si>
  <si>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</si>
  <si>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</si>
  <si>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</si>
  <si>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</si>
  <si>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</si>
  <si>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</si>
  <si>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</si>
  <si>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</si>
  <si>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</si>
  <si>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</si>
  <si>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</si>
  <si>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</si>
  <si>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</si>
  <si>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</si>
  <si>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</si>
  <si>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</si>
  <si>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</si>
  <si>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</si>
  <si>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</si>
  <si>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</si>
  <si>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</si>
  <si>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</si>
  <si>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</si>
  <si>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</si>
  <si>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</si>
  <si>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</si>
  <si>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</si>
  <si>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</si>
  <si>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</si>
  <si>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</si>
  <si>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</si>
  <si>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</si>
  <si>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</si>
  <si>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</si>
  <si>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</si>
  <si>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</si>
  <si>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</si>
  <si>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</si>
  <si>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</si>
  <si>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</si>
  <si>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</si>
  <si>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</si>
  <si>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</si>
  <si>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</si>
  <si>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</si>
  <si>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</si>
  <si>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</si>
  <si>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</si>
  <si>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</si>
  <si>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</si>
  <si>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</si>
  <si>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</si>
  <si>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</si>
  <si>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</si>
  <si>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</si>
  <si>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</si>
  <si>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</si>
  <si>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</si>
  <si>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</si>
  <si>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</si>
  <si>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</si>
  <si>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</si>
  <si>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</si>
  <si>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</si>
  <si>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</si>
  <si>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</si>
  <si>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</si>
  <si>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</si>
  <si>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</si>
  <si>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</si>
  <si>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</si>
  <si>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</si>
  <si>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</si>
  <si>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</si>
  <si>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</si>
  <si>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</si>
  <si>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</si>
  <si>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</si>
  <si>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</si>
  <si>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</si>
  <si>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</si>
  <si>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</si>
  <si>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</si>
  <si>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</si>
  <si>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</si>
  <si>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</si>
  <si>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</si>
  <si>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</si>
  <si>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</si>
  <si>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</si>
  <si>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</si>
  <si>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</si>
  <si>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</si>
  <si>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</si>
  <si>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</si>
  <si>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</si>
  <si>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</si>
  <si>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</si>
  <si>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</si>
  <si>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</si>
  <si>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</si>
  <si>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</si>
  <si>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</si>
  <si>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</si>
  <si>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</si>
  <si>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</si>
  <si>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</si>
  <si>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</si>
  <si>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</si>
  <si>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</si>
  <si>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</si>
  <si>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</si>
  <si>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</si>
  <si>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</si>
  <si>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</si>
  <si>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</si>
  <si>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</si>
  <si>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</si>
  <si>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</si>
  <si>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</si>
  <si>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</si>
  <si>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</si>
  <si>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</si>
  <si>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</si>
  <si>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</si>
  <si>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</si>
  <si>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</si>
  <si>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</si>
  <si>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</si>
  <si>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</si>
  <si>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</si>
  <si>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</si>
  <si>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</si>
  <si>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</si>
  <si>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</si>
  <si>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</si>
  <si>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</si>
  <si>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</si>
  <si>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</si>
  <si>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</si>
  <si>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</si>
  <si>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</si>
  <si>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</si>
  <si>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</si>
  <si>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</si>
  <si>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</si>
  <si>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</si>
  <si>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</si>
  <si>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</si>
  <si>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</si>
  <si>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</si>
  <si>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</si>
  <si>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</si>
  <si>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</si>
  <si>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</si>
  <si>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</si>
  <si>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</si>
  <si>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</si>
  <si>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</si>
  <si>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</si>
  <si>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</si>
  <si>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</si>
  <si>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</si>
  <si>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</si>
  <si>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</si>
  <si>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</si>
  <si>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</si>
  <si>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</si>
  <si>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</si>
  <si>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</si>
  <si>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</si>
  <si>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</si>
  <si>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</si>
  <si>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</si>
  <si>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</si>
  <si>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</si>
  <si>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</si>
  <si>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</si>
  <si>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</si>
  <si>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</si>
  <si>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</si>
  <si>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</si>
  <si>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</si>
  <si>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</si>
  <si>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</si>
  <si>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</si>
  <si>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</si>
  <si>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</si>
  <si>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</si>
  <si>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</si>
  <si>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</si>
  <si>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</si>
  <si>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</si>
  <si>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</si>
  <si>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</si>
  <si>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</si>
  <si>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</si>
  <si>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</si>
  <si>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</si>
  <si>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</si>
  <si>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</si>
  <si>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</si>
  <si>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</si>
  <si>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</si>
  <si>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</si>
  <si>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</si>
  <si>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</si>
  <si>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</si>
  <si>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</si>
  <si>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</si>
  <si>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</si>
  <si>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</si>
  <si>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</si>
  <si>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</si>
  <si>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</si>
  <si>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</si>
  <si>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</si>
  <si>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</si>
  <si>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</si>
  <si>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</si>
  <si>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</si>
  <si>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</si>
  <si>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</si>
  <si>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</si>
  <si>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</si>
  <si>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</si>
  <si>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</si>
  <si>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</si>
  <si>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</si>
  <si>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</si>
  <si>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</si>
  <si>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</si>
  <si>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</si>
  <si>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</si>
  <si>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</si>
  <si>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</si>
  <si>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</si>
  <si>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</si>
  <si>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</si>
  <si>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</si>
  <si>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</si>
  <si>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</si>
  <si>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</si>
  <si>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</si>
  <si>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</si>
  <si>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</si>
  <si>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</si>
  <si>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</si>
  <si>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</si>
  <si>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</si>
  <si>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</si>
  <si>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</si>
  <si>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</si>
  <si>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</si>
  <si>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</si>
  <si>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</si>
  <si>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</si>
  <si>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</si>
  <si>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</si>
  <si>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</si>
  <si>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</si>
  <si>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</si>
  <si>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</si>
  <si>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</si>
  <si>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</si>
  <si>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</si>
  <si>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</si>
  <si>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</si>
  <si>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</si>
  <si>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</si>
  <si>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</si>
  <si>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</si>
  <si>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</si>
  <si>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</si>
  <si>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</si>
  <si>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</si>
  <si>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</si>
  <si>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</si>
  <si>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</si>
  <si>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</si>
  <si>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</si>
  <si>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</si>
  <si>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</si>
  <si>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</si>
  <si>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</si>
  <si>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</si>
  <si>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</si>
  <si>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</si>
  <si>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</si>
  <si>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</si>
  <si>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</si>
  <si>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</si>
  <si>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</si>
  <si>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</si>
  <si>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</si>
  <si>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</si>
  <si>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</si>
  <si>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</si>
  <si>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</si>
  <si>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</si>
  <si>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</si>
  <si>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</si>
  <si>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</si>
  <si>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</si>
  <si>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</si>
  <si>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</si>
  <si>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</si>
  <si>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</si>
  <si>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</si>
  <si>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</si>
  <si>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</si>
  <si>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</si>
  <si>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</si>
  <si>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</si>
  <si>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</si>
  <si>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</si>
  <si>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</si>
  <si>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</si>
  <si>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</si>
  <si>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</si>
  <si>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</si>
  <si>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</si>
  <si>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</si>
  <si>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</si>
  <si>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</si>
  <si>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</si>
  <si>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</si>
  <si>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</si>
  <si>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</si>
  <si>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</si>
  <si>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</si>
  <si>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</si>
  <si>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</si>
  <si>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</si>
  <si>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</si>
  <si>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</si>
  <si>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</si>
  <si>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</si>
  <si>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</si>
  <si>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</si>
  <si>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</si>
  <si>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</si>
  <si>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</si>
  <si>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</si>
  <si>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</si>
  <si>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</si>
  <si>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</si>
  <si>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</si>
  <si>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</si>
  <si>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</si>
  <si>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</si>
  <si>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</si>
  <si>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</si>
  <si>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</si>
  <si>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</si>
  <si>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</si>
  <si>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</si>
  <si>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</si>
  <si>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</si>
  <si>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</si>
  <si>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</si>
  <si>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</si>
  <si>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</si>
  <si>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</si>
  <si>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</si>
  <si>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</si>
  <si>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</si>
  <si>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</si>
  <si>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</si>
  <si>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</si>
  <si>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</si>
  <si>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</si>
  <si>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</si>
  <si>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</si>
  <si>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</si>
  <si>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</si>
  <si>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</si>
  <si>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</si>
  <si>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</si>
  <si>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</si>
  <si>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</si>
  <si>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</si>
  <si>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</si>
  <si>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</si>
  <si>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</si>
  <si>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</si>
  <si>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</si>
  <si>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</si>
  <si>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</si>
  <si>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</si>
  <si>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</si>
  <si>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</si>
  <si>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</si>
  <si>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</si>
  <si>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</si>
  <si>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</si>
  <si>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</si>
  <si>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</si>
  <si>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</si>
  <si>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</si>
  <si>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</si>
  <si>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</si>
  <si>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</si>
  <si>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</si>
  <si>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</si>
  <si>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</si>
  <si>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</si>
  <si>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</si>
  <si>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</si>
  <si>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</si>
  <si>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</si>
  <si>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</si>
  <si>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</si>
  <si>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</si>
  <si>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</si>
  <si>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</si>
  <si>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</si>
  <si>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</si>
  <si>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</si>
  <si>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</si>
  <si>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</si>
  <si>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</si>
  <si>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</si>
  <si>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</si>
  <si>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</si>
  <si>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</si>
  <si>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</si>
  <si>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</si>
  <si>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</si>
  <si>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</si>
  <si>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</si>
  <si>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</si>
  <si>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</si>
  <si>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</si>
  <si>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</si>
  <si>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</si>
  <si>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</si>
  <si>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</si>
  <si>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</si>
  <si>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</si>
  <si>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</si>
  <si>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</si>
  <si>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</si>
  <si>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</si>
  <si>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</si>
  <si>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</si>
  <si>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</si>
  <si>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</si>
  <si>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</si>
  <si>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</si>
  <si>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</si>
  <si>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</si>
  <si>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</si>
  <si>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</si>
  <si>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</si>
  <si>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</si>
  <si>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</si>
  <si>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</si>
  <si>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</si>
  <si>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</si>
  <si>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</si>
  <si>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</si>
  <si>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</si>
  <si>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</si>
  <si>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</si>
  <si>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</si>
  <si>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</si>
  <si>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</si>
  <si>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</si>
  <si>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</si>
  <si>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</si>
  <si>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</si>
  <si>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</si>
  <si>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</si>
  <si>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</si>
  <si>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</si>
  <si>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</si>
  <si>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</si>
  <si>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</si>
  <si>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</si>
  <si>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</si>
  <si>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</si>
  <si>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</si>
  <si>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</si>
  <si>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</si>
  <si>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</si>
  <si>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</si>
  <si>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</si>
  <si>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</si>
  <si>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</si>
  <si>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</si>
  <si>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</si>
  <si>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</si>
  <si>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</si>
  <si>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</si>
  <si>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</si>
  <si>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</si>
  <si>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</si>
  <si>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</si>
  <si>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</si>
  <si>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</si>
  <si>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</si>
  <si>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</si>
  <si>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</si>
  <si>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</si>
  <si>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</si>
  <si>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</si>
  <si>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</si>
  <si>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</si>
  <si>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</si>
  <si>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</si>
  <si>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</si>
  <si>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</si>
  <si>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</si>
  <si>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</si>
  <si>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</si>
  <si>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</si>
  <si>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</si>
  <si>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</si>
  <si>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</si>
  <si>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</si>
  <si>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</si>
  <si>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</si>
  <si>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</si>
  <si>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</si>
  <si>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</si>
  <si>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</si>
  <si>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</si>
  <si>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</si>
  <si>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</si>
  <si>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</si>
  <si>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</si>
  <si>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</si>
  <si>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</si>
  <si>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</si>
  <si>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</si>
  <si>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</si>
  <si>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</si>
  <si>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</si>
  <si>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</si>
  <si>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</si>
  <si>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</si>
  <si>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</si>
  <si>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</si>
  <si>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</si>
  <si>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</si>
  <si>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</si>
  <si>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</si>
  <si>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</si>
  <si>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</si>
  <si>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</si>
  <si>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</si>
  <si>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</si>
  <si>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</si>
  <si>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</si>
  <si>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</si>
  <si>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</si>
  <si>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</si>
  <si>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</si>
  <si>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</si>
  <si>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</si>
  <si>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</si>
  <si>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</si>
  <si>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</si>
  <si>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</si>
  <si>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</si>
  <si>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</si>
  <si>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</si>
  <si>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</si>
  <si>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</si>
  <si>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</si>
  <si>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</si>
  <si>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</si>
  <si>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</si>
  <si>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</si>
  <si>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</si>
  <si>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</si>
  <si>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</si>
  <si>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</si>
  <si>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</si>
  <si>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</si>
  <si>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</si>
  <si>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</si>
  <si>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</si>
  <si>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</si>
  <si>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</si>
  <si>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</si>
  <si>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</si>
  <si>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</si>
  <si>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</si>
  <si>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</si>
  <si>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</si>
  <si>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</si>
  <si>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</si>
  <si>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</si>
  <si>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</si>
  <si>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</si>
  <si>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</si>
  <si>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</si>
  <si>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</si>
  <si>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</si>
  <si>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</si>
  <si>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</si>
  <si>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</si>
  <si>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</si>
  <si>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</si>
  <si>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</si>
  <si>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</si>
  <si>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</si>
  <si>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</si>
  <si>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</si>
  <si>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</si>
  <si>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</si>
  <si>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</si>
  <si>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</si>
  <si>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</si>
  <si>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</si>
  <si>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</si>
  <si>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</si>
  <si>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</si>
  <si>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</si>
  <si>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</si>
  <si>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</si>
  <si>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</si>
  <si>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</si>
  <si>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</si>
  <si>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</si>
  <si>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</si>
  <si>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</si>
  <si>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</si>
  <si>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</si>
  <si>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</si>
  <si>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</si>
  <si>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</si>
  <si>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</si>
  <si>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</si>
  <si>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</si>
  <si>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</si>
  <si>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</si>
  <si>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</si>
  <si>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</si>
  <si>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</si>
  <si>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</si>
  <si>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</si>
  <si>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</si>
  <si>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</si>
  <si>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</si>
  <si>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</si>
  <si>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</si>
  <si>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</si>
  <si>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</si>
  <si>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</si>
  <si>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</si>
  <si>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</si>
  <si>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</si>
  <si>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</si>
  <si>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</si>
  <si>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</si>
  <si>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</si>
  <si>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</si>
  <si>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</si>
  <si>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</si>
  <si>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</si>
  <si>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</si>
  <si>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</si>
  <si>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</si>
  <si>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</si>
  <si>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</si>
  <si>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</si>
  <si>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</si>
  <si>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</si>
  <si>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</si>
  <si>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</si>
  <si>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</si>
  <si>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</si>
  <si>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</si>
  <si>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</si>
  <si>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</si>
  <si>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</si>
  <si>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</si>
  <si>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</si>
  <si>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</si>
  <si>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</si>
  <si>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</si>
  <si>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</si>
  <si>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</si>
  <si>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</si>
  <si>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</si>
  <si>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</si>
  <si>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</si>
  <si>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</si>
  <si>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</si>
  <si>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</si>
  <si>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</si>
  <si>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</si>
  <si>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</si>
  <si>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</si>
  <si>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</si>
  <si>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</si>
  <si>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</si>
  <si>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</si>
  <si>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</si>
  <si>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</si>
  <si>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</si>
  <si>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</si>
  <si>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</si>
  <si>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</si>
  <si>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</si>
  <si>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</si>
  <si>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</si>
  <si>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</si>
  <si>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</si>
  <si>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</si>
  <si>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</si>
  <si>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</si>
  <si>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</si>
  <si>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</si>
  <si>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</si>
  <si>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</si>
  <si>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</si>
  <si>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</si>
  <si>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</si>
  <si>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</si>
  <si>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</si>
  <si>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</si>
  <si>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</si>
  <si>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</si>
  <si>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</si>
  <si>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</si>
  <si>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</si>
  <si>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</si>
  <si>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</si>
  <si>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</si>
  <si>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</si>
  <si>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</si>
  <si>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</si>
  <si>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</si>
  <si>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</si>
  <si>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</si>
  <si>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</si>
  <si>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</si>
  <si>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</si>
  <si>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</si>
  <si>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</si>
  <si>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</si>
  <si>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</si>
  <si>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</si>
  <si>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</si>
  <si>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</si>
  <si>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</si>
  <si>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</si>
  <si>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</si>
  <si>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</si>
  <si>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</si>
  <si>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</si>
  <si>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</si>
  <si>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</si>
  <si>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</si>
  <si>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</si>
  <si>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</si>
  <si>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</si>
  <si>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</si>
  <si>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</si>
  <si>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</si>
  <si>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</si>
  <si>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</si>
  <si>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</si>
  <si>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</si>
  <si>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</si>
  <si>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</si>
  <si>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</si>
  <si>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</si>
  <si>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</si>
  <si>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</si>
  <si>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</si>
  <si>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</si>
  <si>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</si>
  <si>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</si>
  <si>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</si>
  <si>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</si>
  <si>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</si>
  <si>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</si>
  <si>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</si>
  <si>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</si>
  <si>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</si>
  <si>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</si>
  <si>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</si>
  <si>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</si>
  <si>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</si>
  <si>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</si>
  <si>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</si>
  <si>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</si>
  <si>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</si>
  <si>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</si>
  <si>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</si>
  <si>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</si>
  <si>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</si>
  <si>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</si>
  <si>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</si>
  <si>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</si>
  <si>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</si>
  <si>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</si>
  <si>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</si>
  <si>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</si>
  <si>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</si>
  <si>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</si>
  <si>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</si>
  <si>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</si>
  <si>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</si>
  <si>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</si>
  <si>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</si>
  <si>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</si>
  <si>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</si>
  <si>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</si>
  <si>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</si>
  <si>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</si>
  <si>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</si>
  <si>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</si>
  <si>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</si>
  <si>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</si>
  <si>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</si>
  <si>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</si>
  <si>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</si>
  <si>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</si>
  <si>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</si>
  <si>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</si>
  <si>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</si>
  <si>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</si>
  <si>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</si>
  <si>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</si>
  <si>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</si>
  <si>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</si>
  <si>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</si>
  <si>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</si>
  <si>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</si>
  <si>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</si>
  <si>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</si>
  <si>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</si>
  <si>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</si>
  <si>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</si>
  <si>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</si>
  <si>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</si>
  <si>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</si>
  <si>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</si>
  <si>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</si>
  <si>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</si>
  <si>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</si>
  <si>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</si>
  <si>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</si>
  <si>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</si>
  <si>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</si>
  <si>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</si>
  <si>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</si>
  <si>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</si>
  <si>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</si>
  <si>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</si>
  <si>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</si>
  <si>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</si>
  <si>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</si>
  <si>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</si>
  <si>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</si>
  <si>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</si>
  <si>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</si>
  <si>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</si>
  <si>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</si>
  <si>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</si>
  <si>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</si>
  <si>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</si>
  <si>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</si>
  <si>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</si>
  <si>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</si>
  <si>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</si>
  <si>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</si>
  <si>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</si>
  <si>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</si>
  <si>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</si>
  <si>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</si>
  <si>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</si>
  <si>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</si>
  <si>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</si>
  <si>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</si>
  <si>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</si>
  <si>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</si>
  <si>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</si>
  <si>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</si>
  <si>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</si>
  <si>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</si>
  <si>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</si>
  <si>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</si>
  <si>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</si>
  <si>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</si>
  <si>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</si>
  <si>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</si>
  <si>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</si>
  <si>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</si>
  <si>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</si>
  <si>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</si>
  <si>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</si>
  <si>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</si>
  <si>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</si>
  <si>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</si>
  <si>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</si>
  <si>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</si>
  <si>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</si>
  <si>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</si>
  <si>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</si>
  <si>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</si>
  <si>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</si>
  <si>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</si>
  <si>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</si>
  <si>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</si>
  <si>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</si>
  <si>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</si>
  <si>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</si>
  <si>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</si>
  <si>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</si>
  <si>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</si>
  <si>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</si>
  <si>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</si>
  <si>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</si>
  <si>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</si>
  <si>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</si>
  <si>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</si>
  <si>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</si>
  <si>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</si>
  <si>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</si>
  <si>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</si>
  <si>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</si>
  <si>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</si>
  <si>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</si>
  <si>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</si>
  <si>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</si>
  <si>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</si>
  <si>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</si>
  <si>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</si>
  <si>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</si>
  <si>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</si>
  <si>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</si>
  <si>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</si>
  <si>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</si>
  <si>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</si>
  <si>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</si>
  <si>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</si>
  <si>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</si>
  <si>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</si>
  <si>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</si>
  <si>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</si>
  <si>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</si>
  <si>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</si>
  <si>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</si>
  <si>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</si>
  <si>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</si>
  <si>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</si>
  <si>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</si>
  <si>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</si>
  <si>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</si>
  <si>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</si>
  <si>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</si>
  <si>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</si>
  <si>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</si>
  <si>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</si>
  <si>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</si>
  <si>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</si>
  <si>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</si>
  <si>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</si>
  <si>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</si>
  <si>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</si>
  <si>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</si>
  <si>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</si>
  <si>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</si>
  <si>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</si>
  <si>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</si>
  <si>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</si>
  <si>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</si>
  <si>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</si>
  <si>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</si>
  <si>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</si>
  <si>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</si>
  <si>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</si>
  <si>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</si>
  <si>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</si>
  <si>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</si>
  <si>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</si>
  <si>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</si>
  <si>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</si>
  <si>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</si>
  <si>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</si>
  <si>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</si>
  <si>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</si>
  <si>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</si>
  <si>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</si>
  <si>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</si>
  <si>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</si>
  <si>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</si>
  <si>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</si>
  <si>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</si>
  <si>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</si>
  <si>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</si>
  <si>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</si>
  <si>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</si>
  <si>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</si>
  <si>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</si>
  <si>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</si>
  <si>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</si>
  <si>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</si>
  <si>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</si>
  <si>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</si>
  <si>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</si>
  <si>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</si>
  <si>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</si>
  <si>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</si>
  <si>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</si>
  <si>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</si>
  <si>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</si>
  <si>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</si>
  <si>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</si>
  <si>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</si>
  <si>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</si>
  <si>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</si>
  <si>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</si>
  <si>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</si>
  <si>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</si>
  <si>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</si>
  <si>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</si>
  <si>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</si>
  <si>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</si>
  <si>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</si>
  <si>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</si>
  <si>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</si>
  <si>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</si>
  <si>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</si>
  <si>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</si>
  <si>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</si>
  <si>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</si>
  <si>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</si>
  <si>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</si>
  <si>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</si>
  <si>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</si>
  <si>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</si>
  <si>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</si>
  <si>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</si>
  <si>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</si>
  <si>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</si>
  <si>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</si>
  <si>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</si>
  <si>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</si>
  <si>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</si>
  <si>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</si>
  <si>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</si>
  <si>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</si>
  <si>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</si>
  <si>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</si>
  <si>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</si>
  <si>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</si>
  <si>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</si>
  <si>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</si>
  <si>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</si>
  <si>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</si>
  <si>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</si>
  <si>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</si>
  <si>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</si>
  <si>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</si>
  <si>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</si>
  <si>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</si>
  <si>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</si>
  <si>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</si>
  <si>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</si>
  <si>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</si>
  <si>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</si>
  <si>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</si>
  <si>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</si>
  <si>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</si>
  <si>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</si>
  <si>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</si>
  <si>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</si>
  <si>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</si>
  <si>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</si>
  <si>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</si>
  <si>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</si>
  <si>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</si>
  <si>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</si>
  <si>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</si>
  <si>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</si>
  <si>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</si>
  <si>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</si>
  <si>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</si>
  <si>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</si>
  <si>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</si>
  <si>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</si>
  <si>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</si>
  <si>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</si>
  <si>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</si>
  <si>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</si>
  <si>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</si>
  <si>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</si>
  <si>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</si>
  <si>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</si>
  <si>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</si>
  <si>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</si>
  <si>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</si>
  <si>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</si>
  <si>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</si>
  <si>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</si>
  <si>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</si>
  <si>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</si>
  <si>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</si>
  <si>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</si>
  <si>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</si>
  <si>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</si>
  <si>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</si>
  <si>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</si>
  <si>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</si>
  <si>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</si>
  <si>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</si>
  <si>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</si>
  <si>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</si>
  <si>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</si>
  <si>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</si>
  <si>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</si>
  <si>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</si>
  <si>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</si>
  <si>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</si>
  <si>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</si>
  <si>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</si>
  <si>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</si>
  <si>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</si>
  <si>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</si>
  <si>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</si>
  <si>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</si>
  <si>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</si>
  <si>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</si>
  <si>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</si>
  <si>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</si>
  <si>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</si>
  <si>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</si>
  <si>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</si>
  <si>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</si>
  <si>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</si>
  <si>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</si>
  <si>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</si>
  <si>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</si>
  <si>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</si>
  <si>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</si>
  <si>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</si>
  <si>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</si>
  <si>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</si>
  <si>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</si>
  <si>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</si>
  <si>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</si>
  <si>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</si>
  <si>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</si>
  <si>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</si>
  <si>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</si>
  <si>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</si>
  <si>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</si>
  <si>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</si>
  <si>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</si>
  <si>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</si>
  <si>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</si>
  <si>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</si>
  <si>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</si>
  <si>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</si>
  <si>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</si>
  <si>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</si>
  <si>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</si>
  <si>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</si>
  <si>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</si>
  <si>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</si>
  <si>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</si>
  <si>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</si>
  <si>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</si>
  <si>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</si>
  <si>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</si>
  <si>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</si>
  <si>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</si>
  <si>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</si>
  <si>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</si>
  <si>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</si>
  <si>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</si>
  <si>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</si>
  <si>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</si>
  <si>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</si>
  <si>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</si>
  <si>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</si>
  <si>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</si>
  <si>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</si>
  <si>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</si>
  <si>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</si>
  <si>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</si>
  <si>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</si>
  <si>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</si>
  <si>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</si>
  <si>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</si>
  <si>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</si>
  <si>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</si>
  <si>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</si>
  <si>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</si>
  <si>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</si>
  <si>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</si>
  <si>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</si>
  <si>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</si>
  <si>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</si>
  <si>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</si>
  <si>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</si>
  <si>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</si>
  <si>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</si>
  <si>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</si>
  <si>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</si>
  <si>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</si>
  <si>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</si>
  <si>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</si>
  <si>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</si>
  <si>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</si>
  <si>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</si>
  <si>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</si>
  <si>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</si>
  <si>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</si>
  <si>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</si>
  <si>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</si>
  <si>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</si>
  <si>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</si>
  <si>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</si>
  <si>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</si>
  <si>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</si>
  <si>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</si>
  <si>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</si>
  <si>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</si>
  <si>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</si>
  <si>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</si>
  <si>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</si>
  <si>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</si>
  <si>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</si>
  <si>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</si>
  <si>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</si>
  <si>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</si>
  <si>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</si>
  <si>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</si>
  <si>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</si>
  <si>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</si>
  <si>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</si>
  <si>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</si>
  <si>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</si>
  <si>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</si>
  <si>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</si>
  <si>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</si>
  <si>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</si>
  <si>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</si>
  <si>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</si>
  <si>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</si>
  <si>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</si>
  <si>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</si>
  <si>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</si>
  <si>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</si>
  <si>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</si>
  <si>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</si>
  <si>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</si>
  <si>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</si>
  <si>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</si>
  <si>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</si>
  <si>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</si>
  <si>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</si>
  <si>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</si>
  <si>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</si>
  <si>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</si>
  <si>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</si>
  <si>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</si>
  <si>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</si>
  <si>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</si>
  <si>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</si>
  <si>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</si>
  <si>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</si>
  <si>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</si>
  <si>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</si>
  <si>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</si>
  <si>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</si>
  <si>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</si>
  <si>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</si>
  <si>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</si>
  <si>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</si>
  <si>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</si>
  <si>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</si>
  <si>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</si>
  <si>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</si>
  <si>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</si>
  <si>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</si>
  <si>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</si>
  <si>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</si>
  <si>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</si>
  <si>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</si>
  <si>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</si>
  <si>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</si>
  <si>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</si>
  <si>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</si>
  <si>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</si>
  <si>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</si>
  <si>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</si>
  <si>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</si>
  <si>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</si>
  <si>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</si>
  <si>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</si>
  <si>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</si>
  <si>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</si>
  <si>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</si>
  <si>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</si>
  <si>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</si>
  <si>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</si>
  <si>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</si>
  <si>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</si>
  <si>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</si>
  <si>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</si>
  <si>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</si>
  <si>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</si>
  <si>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</si>
  <si>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</si>
  <si>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</si>
  <si>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</si>
  <si>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</si>
  <si>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</si>
  <si>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</si>
  <si>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</si>
  <si>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</si>
  <si>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</si>
  <si>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</si>
  <si>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</si>
  <si>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</si>
  <si>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</si>
  <si>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</si>
  <si>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</si>
  <si>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</si>
  <si>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</si>
  <si>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</si>
  <si>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</si>
  <si>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</si>
  <si>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</si>
  <si>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</si>
  <si>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</si>
  <si>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</si>
  <si>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</si>
  <si>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</si>
  <si>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</si>
  <si>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</si>
  <si>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</si>
  <si>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</si>
  <si>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</si>
  <si>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</si>
  <si>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</si>
  <si>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</si>
  <si>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</si>
  <si>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</si>
  <si>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</si>
  <si>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</si>
  <si>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</si>
  <si>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</si>
  <si>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</si>
  <si>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</si>
  <si>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</si>
  <si>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</si>
  <si>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</si>
  <si>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</si>
  <si>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</si>
  <si>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</si>
  <si>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</si>
  <si>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</si>
  <si>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</si>
  <si>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</si>
  <si>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</si>
  <si>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</si>
  <si>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</si>
  <si>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</si>
  <si>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</si>
  <si>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</si>
  <si>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</si>
  <si>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</si>
  <si>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</si>
  <si>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</si>
  <si>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</si>
  <si>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</si>
  <si>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</si>
  <si>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</si>
  <si>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</si>
  <si>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</si>
  <si>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</si>
  <si>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</si>
  <si>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</si>
  <si>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</si>
  <si>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</si>
  <si>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</si>
  <si>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</si>
  <si>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</si>
  <si>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</si>
  <si>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</si>
  <si>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</si>
  <si>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</si>
  <si>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</si>
  <si>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</si>
  <si>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</si>
  <si>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</si>
  <si>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</si>
  <si>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</si>
  <si>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</si>
  <si>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</si>
  <si>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</si>
  <si>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</si>
  <si>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</si>
  <si>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</si>
  <si>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</si>
  <si>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</si>
  <si>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</si>
  <si>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</si>
  <si>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</si>
  <si>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</si>
  <si>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</si>
  <si>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</si>
  <si>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</si>
  <si>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</si>
  <si>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</si>
  <si>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</si>
  <si>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</si>
  <si>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</si>
  <si>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</si>
  <si>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</si>
  <si>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</si>
  <si>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</si>
  <si>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</si>
  <si>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</si>
  <si>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</si>
  <si>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</si>
  <si>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</si>
  <si>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</si>
  <si>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</si>
  <si>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</si>
  <si>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</si>
  <si>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</si>
  <si>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</si>
  <si>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</si>
  <si>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</si>
  <si>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</si>
  <si>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</si>
  <si>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</si>
  <si>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</si>
  <si>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</si>
  <si>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</si>
  <si>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</si>
  <si>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</si>
  <si>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</si>
  <si>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</si>
  <si>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</si>
  <si>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</si>
  <si>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</si>
  <si>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</si>
  <si>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</si>
  <si>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</si>
  <si>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</si>
  <si>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</si>
  <si>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</si>
  <si>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</si>
  <si>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</si>
  <si>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</si>
  <si>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</si>
  <si>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</si>
  <si>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</si>
  <si>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</si>
  <si>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</si>
  <si>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</si>
  <si>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</si>
  <si>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</si>
  <si>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</si>
  <si>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</si>
  <si>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</si>
  <si>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</si>
  <si>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</si>
  <si>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</si>
  <si>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</si>
  <si>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</si>
  <si>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</si>
  <si>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</si>
  <si>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</si>
  <si>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</si>
  <si>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</si>
  <si>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</si>
  <si>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</si>
  <si>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</si>
  <si>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</si>
  <si>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</si>
  <si>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</si>
  <si>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</si>
  <si>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</si>
  <si>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</si>
  <si>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</si>
  <si>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</si>
  <si>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</si>
  <si>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</si>
  <si>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</si>
  <si>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</si>
  <si>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</si>
  <si>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</si>
  <si>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</si>
  <si>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</si>
  <si>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</si>
  <si>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</si>
  <si>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</si>
  <si>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</si>
  <si>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</si>
  <si>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</si>
  <si>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</si>
  <si>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</si>
  <si>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</si>
  <si>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</si>
  <si>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</si>
  <si>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</si>
  <si>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</si>
  <si>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</si>
  <si>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</si>
  <si>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</si>
  <si>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</si>
  <si>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</si>
  <si>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</si>
  <si>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</si>
  <si>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</si>
  <si>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</si>
  <si>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</si>
  <si>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</si>
  <si>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</si>
  <si>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</si>
  <si>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</si>
  <si>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</si>
  <si>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</si>
  <si>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</si>
  <si>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</si>
  <si>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</si>
  <si>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</si>
  <si>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</si>
  <si>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</si>
  <si>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</si>
  <si>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</si>
  <si>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</si>
  <si>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</si>
  <si>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</si>
  <si>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</si>
  <si>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</si>
  <si>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</si>
  <si>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</si>
  <si>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</si>
  <si>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</si>
  <si>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</si>
  <si>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</si>
  <si>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</si>
  <si>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</si>
  <si>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</si>
  <si>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</si>
  <si>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</si>
  <si>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</si>
  <si>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</si>
  <si>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</si>
  <si>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</si>
  <si>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</si>
  <si>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</si>
  <si>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</si>
  <si>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</si>
  <si>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</si>
  <si>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</si>
  <si>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</si>
  <si>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</si>
  <si>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</si>
  <si>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</si>
  <si>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</si>
  <si>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</si>
  <si>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</si>
  <si>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</si>
  <si>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</si>
  <si>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</si>
  <si>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</si>
  <si>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</si>
  <si>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</si>
  <si>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</si>
  <si>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</si>
  <si>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</si>
  <si>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</si>
  <si>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</si>
  <si>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</si>
  <si>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</si>
  <si>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</si>
  <si>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</si>
  <si>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</si>
  <si>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</si>
  <si>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</si>
  <si>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</si>
  <si>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</si>
  <si>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</si>
  <si>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</si>
  <si>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</si>
  <si>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</si>
  <si>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</si>
  <si>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</si>
  <si>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</si>
  <si>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</si>
  <si>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</si>
  <si>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</si>
  <si>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</si>
  <si>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</si>
  <si>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</si>
  <si>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</si>
  <si>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</si>
  <si>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</si>
  <si>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</si>
  <si>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</si>
  <si>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</si>
  <si>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</si>
  <si>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</si>
  <si>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</si>
  <si>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</si>
  <si>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</si>
  <si>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</si>
  <si>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</si>
  <si>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</si>
  <si>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</si>
  <si>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</si>
  <si>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</si>
  <si>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</si>
  <si>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</si>
  <si>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</si>
  <si>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</si>
  <si>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</si>
  <si>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</si>
  <si>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</si>
  <si>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</si>
  <si>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</si>
  <si>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</si>
  <si>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</si>
  <si>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</si>
  <si>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</si>
  <si>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</si>
  <si>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</si>
  <si>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</si>
  <si>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</si>
  <si>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</si>
  <si>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</si>
  <si>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</si>
  <si>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</si>
  <si>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</si>
  <si>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</si>
  <si>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</si>
  <si>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</si>
  <si>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</si>
  <si>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</si>
  <si>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</si>
  <si>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</si>
  <si>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</si>
  <si>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</si>
  <si>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</si>
  <si>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</si>
  <si>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</si>
  <si>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</si>
  <si>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</si>
  <si>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</si>
  <si>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</si>
  <si>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</si>
  <si>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</si>
  <si>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</si>
  <si>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</si>
  <si>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</si>
  <si>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</si>
  <si>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</si>
  <si>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</si>
  <si>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</si>
  <si>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</si>
  <si>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</si>
  <si>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</si>
  <si>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</si>
  <si>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</si>
  <si>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</si>
  <si>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</si>
  <si>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</si>
  <si>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</si>
  <si>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</si>
  <si>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</si>
  <si>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</si>
  <si>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</si>
  <si>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</si>
  <si>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</si>
  <si>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</si>
  <si>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</si>
  <si>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</si>
  <si>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</si>
  <si>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</si>
  <si>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</si>
  <si>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</si>
  <si>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</si>
  <si>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</si>
  <si>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</si>
  <si>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</si>
  <si>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</si>
  <si>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</si>
  <si>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</si>
  <si>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</si>
  <si>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</si>
  <si>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</si>
  <si>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</si>
  <si>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</si>
  <si>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</si>
  <si>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</si>
  <si>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</si>
  <si>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</si>
  <si>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</si>
  <si>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</si>
  <si>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</si>
  <si>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</si>
  <si>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</si>
  <si>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</si>
  <si>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</si>
  <si>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</si>
  <si>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</si>
  <si>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</si>
  <si>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</si>
  <si>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</si>
  <si>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</si>
  <si>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</si>
  <si>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</si>
  <si>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</si>
  <si>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</si>
  <si>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</si>
  <si>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</si>
  <si>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</si>
  <si>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</si>
  <si>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</si>
  <si>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</si>
  <si>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</si>
  <si>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</si>
  <si>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</si>
  <si>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</si>
  <si>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</si>
  <si>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</si>
  <si>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</si>
  <si>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</si>
  <si>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</si>
  <si>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</si>
  <si>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</si>
  <si>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</si>
  <si>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</si>
  <si>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</si>
  <si>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</si>
  <si>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</si>
  <si>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</si>
  <si>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</si>
  <si>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</si>
  <si>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</si>
  <si>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</si>
  <si>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</si>
  <si>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</si>
  <si>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</si>
  <si>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</si>
  <si>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</si>
  <si>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</si>
  <si>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</si>
  <si>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</si>
  <si>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</si>
  <si>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</si>
  <si>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</si>
  <si>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</si>
  <si>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</si>
  <si>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</si>
  <si>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</si>
  <si>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</si>
  <si>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</si>
  <si>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</si>
  <si>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</si>
  <si>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</si>
  <si>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</si>
  <si>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</si>
  <si>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</si>
  <si>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</si>
  <si>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</si>
  <si>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</si>
  <si>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</si>
  <si>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</si>
  <si>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</si>
  <si>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</si>
  <si>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</si>
  <si>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</si>
  <si>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</si>
  <si>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</si>
  <si>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</si>
  <si>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</si>
  <si>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</si>
  <si>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</si>
  <si>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</si>
  <si>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</si>
  <si>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</si>
  <si>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</si>
  <si>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</si>
  <si>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</si>
  <si>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</si>
  <si>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</si>
  <si>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</si>
  <si>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</si>
  <si>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</si>
  <si>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</si>
  <si>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</si>
  <si>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</si>
  <si>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</si>
  <si>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</si>
  <si>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</si>
  <si>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</si>
  <si>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</si>
  <si>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</si>
  <si>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</si>
  <si>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</si>
  <si>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</si>
  <si>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</si>
  <si>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</si>
  <si>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</si>
  <si>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</si>
  <si>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</si>
  <si>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</si>
  <si>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</si>
  <si>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</si>
  <si>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</si>
  <si>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</si>
  <si>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</si>
  <si>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</si>
  <si>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</si>
  <si>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</si>
  <si>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</si>
  <si>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</si>
  <si>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</si>
  <si>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</si>
  <si>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</si>
  <si>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</si>
  <si>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</si>
  <si>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</si>
  <si>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</si>
  <si>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</si>
  <si>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</si>
  <si>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</si>
  <si>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</si>
  <si>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</si>
  <si>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</si>
  <si>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</si>
  <si>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</si>
  <si>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</si>
  <si>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</si>
  <si>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</si>
  <si>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</si>
  <si>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</si>
  <si>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</si>
  <si>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</si>
  <si>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</si>
  <si>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</si>
  <si>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</si>
  <si>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</si>
  <si>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</si>
  <si>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</si>
  <si>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</si>
  <si>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</si>
  <si>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</si>
  <si>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</si>
  <si>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</si>
  <si>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</si>
  <si>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</si>
  <si>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</si>
  <si>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</si>
  <si>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</si>
  <si>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</si>
  <si>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</si>
  <si>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</si>
  <si>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</si>
  <si>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</si>
  <si>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</si>
  <si>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</si>
  <si>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</si>
  <si>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</si>
  <si>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</si>
  <si>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</si>
  <si>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</si>
  <si>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</si>
  <si>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</si>
  <si>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</si>
  <si>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</si>
  <si>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</si>
  <si>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</si>
  <si>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</si>
  <si>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</si>
  <si>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</si>
  <si>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</si>
  <si>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</si>
  <si>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</si>
  <si>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</si>
  <si>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</si>
  <si>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</si>
  <si>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</si>
  <si>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</si>
  <si>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</si>
  <si>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</si>
  <si>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</si>
  <si>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</si>
  <si>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</si>
  <si>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</si>
  <si>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</si>
  <si>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</si>
  <si>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</si>
  <si>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</si>
  <si>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</si>
  <si>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</si>
  <si>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</si>
  <si>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</si>
  <si>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</si>
  <si>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</si>
  <si>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</si>
  <si>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</si>
  <si>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</si>
  <si>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</si>
  <si>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</si>
  <si>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</si>
  <si>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</si>
  <si>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</si>
  <si>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</si>
  <si>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</si>
  <si>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</si>
  <si>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</si>
  <si>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</si>
  <si>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</si>
  <si>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</si>
  <si>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</si>
  <si>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</si>
  <si>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</si>
  <si>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</si>
  <si>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</si>
  <si>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</si>
  <si>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</si>
  <si>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</si>
  <si>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</si>
  <si>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</si>
  <si>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</si>
  <si>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</si>
  <si>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</si>
  <si>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</si>
  <si>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</si>
  <si>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</si>
  <si>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</si>
  <si>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</si>
  <si>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</si>
  <si>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</si>
  <si>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</si>
  <si>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</si>
  <si>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</si>
  <si>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</si>
  <si>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</si>
  <si>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</si>
  <si>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</si>
  <si>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</si>
  <si>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</si>
  <si>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</si>
  <si>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</si>
  <si>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</si>
  <si>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</si>
  <si>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</si>
  <si>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</si>
  <si>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</si>
  <si>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</si>
  <si>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</si>
  <si>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</si>
  <si>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</si>
  <si>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</si>
  <si>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</si>
  <si>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</si>
  <si>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</si>
  <si>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</si>
  <si>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</si>
  <si>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</si>
  <si>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</si>
  <si>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</si>
  <si>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</si>
  <si>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</si>
  <si>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</si>
  <si>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</si>
  <si>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</si>
  <si>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</si>
  <si>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</si>
  <si>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</si>
  <si>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</si>
  <si>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</si>
  <si>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</si>
  <si>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</si>
  <si>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</si>
  <si>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</si>
  <si>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</si>
  <si>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</si>
  <si>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</si>
  <si>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</si>
  <si>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</si>
  <si>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</si>
  <si>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</si>
  <si>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</si>
  <si>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</si>
  <si>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</si>
  <si>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</si>
  <si>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</si>
  <si>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</si>
  <si>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</si>
  <si>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</si>
  <si>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</si>
  <si>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</si>
  <si>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</si>
  <si>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</si>
  <si>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</si>
  <si>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</si>
  <si>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</si>
  <si>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</si>
  <si>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</si>
  <si>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</si>
  <si>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</si>
  <si>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</si>
  <si>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</si>
  <si>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</si>
  <si>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</si>
  <si>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</si>
  <si>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</si>
  <si>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</si>
  <si>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</si>
  <si>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</si>
  <si>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</si>
  <si>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</si>
  <si>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</si>
  <si>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</si>
  <si>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</si>
  <si>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</si>
  <si>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</si>
  <si>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</si>
  <si>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</si>
  <si>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</si>
  <si>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</si>
  <si>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</si>
  <si>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</si>
  <si>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</si>
  <si>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</si>
  <si>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</si>
  <si>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</si>
  <si>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</si>
  <si>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</si>
  <si>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</si>
  <si>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</si>
  <si>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</si>
  <si>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</si>
  <si>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</si>
  <si>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</si>
  <si>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</si>
  <si>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</si>
  <si>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</si>
  <si>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</si>
  <si>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</si>
  <si>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</si>
  <si>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</si>
  <si>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</si>
  <si>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</si>
  <si>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</si>
  <si>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</si>
  <si>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</si>
  <si>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</si>
  <si>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</si>
  <si>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</si>
  <si>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</si>
  <si>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</si>
  <si>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</si>
  <si>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</si>
  <si>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</si>
  <si>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</si>
  <si>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</si>
  <si>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</si>
  <si>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</si>
  <si>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</si>
  <si>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</si>
  <si>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</si>
  <si>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</si>
  <si>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</si>
  <si>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</si>
  <si>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</si>
  <si>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</si>
  <si>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</si>
  <si>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</si>
  <si>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</si>
  <si>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</si>
  <si>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</si>
  <si>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</si>
  <si>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</si>
  <si>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</si>
  <si>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</si>
  <si>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</si>
  <si>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</si>
  <si>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</si>
  <si>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</si>
  <si>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</si>
  <si>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</si>
  <si>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</si>
  <si>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</si>
  <si>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</si>
  <si>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</si>
  <si>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</si>
  <si>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</si>
  <si>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</si>
  <si>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</si>
  <si>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</si>
  <si>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</si>
  <si>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</si>
  <si>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</si>
  <si>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</si>
  <si>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</si>
  <si>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</si>
  <si>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</si>
  <si>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</si>
  <si>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</si>
  <si>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</si>
  <si>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</si>
  <si>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</si>
  <si>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</si>
  <si>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</si>
  <si>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</si>
  <si>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</si>
  <si>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</si>
  <si>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</si>
  <si>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</si>
  <si>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</si>
  <si>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</si>
  <si>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</si>
  <si>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</si>
  <si>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</si>
  <si>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</si>
  <si>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</si>
  <si>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</si>
  <si>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</si>
  <si>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</si>
  <si>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</si>
  <si>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</si>
  <si>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</si>
  <si>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</si>
  <si>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</si>
  <si>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</si>
  <si>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</si>
  <si>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</si>
  <si>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</si>
  <si>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</si>
  <si>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</si>
  <si>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</si>
  <si>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</si>
  <si>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</si>
  <si>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</si>
  <si>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</si>
  <si>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</si>
  <si>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</si>
  <si>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</si>
  <si>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</si>
  <si>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</si>
  <si>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</si>
  <si>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</si>
  <si>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</si>
  <si>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</si>
  <si>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</si>
  <si>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</si>
  <si>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</si>
  <si>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</si>
  <si>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</si>
  <si>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</si>
  <si>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</si>
  <si>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</si>
  <si>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</si>
  <si>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</si>
  <si>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</si>
  <si>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</si>
  <si>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</si>
  <si>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</si>
  <si>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</si>
  <si>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</si>
  <si>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</si>
  <si>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</si>
  <si>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</si>
  <si>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</si>
  <si>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</si>
  <si>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</si>
  <si>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</si>
  <si>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</si>
  <si>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</si>
  <si>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</si>
  <si>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</si>
  <si>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</si>
  <si>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</si>
  <si>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</si>
  <si>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</si>
  <si>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</si>
  <si>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</si>
  <si>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</si>
  <si>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</si>
  <si>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</si>
  <si>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</si>
  <si>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</si>
  <si>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</si>
  <si>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</si>
  <si>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</si>
  <si>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</si>
  <si>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</si>
  <si>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</si>
  <si>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</si>
  <si>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</si>
  <si>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</si>
  <si>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</si>
  <si>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</si>
  <si>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</si>
  <si>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</si>
  <si>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</si>
  <si>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</si>
  <si>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</si>
  <si>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</si>
  <si>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</si>
  <si>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</si>
  <si>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</si>
  <si>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</si>
  <si>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</si>
  <si>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</si>
  <si>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</si>
  <si>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</si>
  <si>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</si>
  <si>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</si>
  <si>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</si>
  <si>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</si>
  <si>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</si>
  <si>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</si>
  <si>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</si>
  <si>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</si>
  <si>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</si>
  <si>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</si>
  <si>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</si>
  <si>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</si>
  <si>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</si>
  <si>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</si>
  <si>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</si>
  <si>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</si>
  <si>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</si>
  <si>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</si>
  <si>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</si>
  <si>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</si>
  <si>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</si>
  <si>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</si>
  <si>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</si>
  <si>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</si>
  <si>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</si>
  <si>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</si>
  <si>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</si>
  <si>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</si>
  <si>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</si>
  <si>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</si>
  <si>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</si>
  <si>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</si>
  <si>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</si>
  <si>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</si>
  <si>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</si>
  <si>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</si>
  <si>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</si>
  <si>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</si>
  <si>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</si>
  <si>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</si>
  <si>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</si>
  <si>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</si>
  <si>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</si>
  <si>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</si>
  <si>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</si>
  <si>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</si>
  <si>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</si>
  <si>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</si>
  <si>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</si>
  <si>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</si>
  <si>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</si>
  <si>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</si>
  <si>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</si>
  <si>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</si>
  <si>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</si>
  <si>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</si>
  <si>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</si>
  <si>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</si>
  <si>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</si>
  <si>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</si>
  <si>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</si>
  <si>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</si>
  <si>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</si>
  <si>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</si>
  <si>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</si>
  <si>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</si>
  <si>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</si>
  <si>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</si>
  <si>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</si>
  <si>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</si>
  <si>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</si>
  <si>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</si>
  <si>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</si>
  <si>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</si>
  <si>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</si>
  <si>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</si>
  <si>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</si>
  <si>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</si>
  <si>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</si>
  <si>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</si>
  <si>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</si>
  <si>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</si>
  <si>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</si>
  <si>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</si>
  <si>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</si>
  <si>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</si>
  <si>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</si>
  <si>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</si>
  <si>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</si>
  <si>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</si>
  <si>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</si>
  <si>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</si>
  <si>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</si>
  <si>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</si>
  <si>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</si>
  <si>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</si>
  <si>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</si>
  <si>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</si>
  <si>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</si>
  <si>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</si>
  <si>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</si>
  <si>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</si>
  <si>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</si>
  <si>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</si>
  <si>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</si>
  <si>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</si>
  <si>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</si>
  <si>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</si>
  <si>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</si>
  <si>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</si>
  <si>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</si>
  <si>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</si>
  <si>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</si>
  <si>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</si>
  <si>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</si>
  <si>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</si>
  <si>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</si>
  <si>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</si>
  <si>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</si>
  <si>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</si>
  <si>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</si>
  <si>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</si>
  <si>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</si>
  <si>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</si>
  <si>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</si>
  <si>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</si>
  <si>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</si>
  <si>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</si>
  <si>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</si>
  <si>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</si>
  <si>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</si>
  <si>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</si>
  <si>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</si>
  <si>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</si>
  <si>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</si>
  <si>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</si>
  <si>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</si>
  <si>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</si>
  <si>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</si>
  <si>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</si>
  <si>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</si>
  <si>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</si>
  <si>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</si>
  <si>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</si>
  <si>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</si>
  <si>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</si>
  <si>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</si>
  <si>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</si>
  <si>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</si>
  <si>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</si>
  <si>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</si>
  <si>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</si>
  <si>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</si>
  <si>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</si>
  <si>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</si>
  <si>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</si>
  <si>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</si>
  <si>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</si>
  <si>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</si>
  <si>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</si>
  <si>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</si>
  <si>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</si>
  <si>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</si>
  <si>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</si>
  <si>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</si>
  <si>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</si>
  <si>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</si>
  <si>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</si>
  <si>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</si>
  <si>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</si>
  <si>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</si>
  <si>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</si>
  <si>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</si>
  <si>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</si>
  <si>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</si>
  <si>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</si>
  <si>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</si>
  <si>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</si>
  <si>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</si>
  <si>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</si>
  <si>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</si>
  <si>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</si>
  <si>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</si>
  <si>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</si>
  <si>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</si>
  <si>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</si>
  <si>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</si>
  <si>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</si>
  <si>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</si>
  <si>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</si>
  <si>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</si>
  <si>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</si>
  <si>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</si>
  <si>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</si>
  <si>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</si>
  <si>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</si>
  <si>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</si>
  <si>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</si>
  <si>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</si>
  <si>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</si>
  <si>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</si>
  <si>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</si>
  <si>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</si>
  <si>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</si>
  <si>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</si>
  <si>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</si>
  <si>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</si>
  <si>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</si>
  <si>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</si>
  <si>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</si>
  <si>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</si>
  <si>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</si>
  <si>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</si>
  <si>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</si>
  <si>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</si>
  <si>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</si>
  <si>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</si>
  <si>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</si>
  <si>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</si>
  <si>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</si>
  <si>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</si>
  <si>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</si>
  <si>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</si>
  <si>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</si>
  <si>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</si>
  <si>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</si>
  <si>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</si>
  <si>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</si>
  <si>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</si>
  <si>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</si>
  <si>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</si>
  <si>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</si>
  <si>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</si>
  <si>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</si>
  <si>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</si>
  <si>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</si>
  <si>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</si>
  <si>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</si>
  <si>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</si>
  <si>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</si>
  <si>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</si>
  <si>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</si>
  <si>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</si>
  <si>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</si>
  <si>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</si>
  <si>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</si>
  <si>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</si>
  <si>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</si>
  <si>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</si>
  <si>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</si>
  <si>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</si>
  <si>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</si>
  <si>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</si>
  <si>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</si>
  <si>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</si>
  <si>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</si>
  <si>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</si>
  <si>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</si>
  <si>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</si>
  <si>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</si>
  <si>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</si>
  <si>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</si>
  <si>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</si>
  <si>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</si>
  <si>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</si>
  <si>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</si>
  <si>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</si>
  <si>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</si>
  <si>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</si>
  <si>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</si>
  <si>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</si>
  <si>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</si>
  <si>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</si>
  <si>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</si>
  <si>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</si>
  <si>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</si>
  <si>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</si>
  <si>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</si>
  <si>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</si>
  <si>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</si>
  <si>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</si>
  <si>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</si>
  <si>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</si>
  <si>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</si>
  <si>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</si>
  <si>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</si>
  <si>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</si>
  <si>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</si>
  <si>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</si>
  <si>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</si>
  <si>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</si>
  <si>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</si>
  <si>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</si>
  <si>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</si>
  <si>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</si>
  <si>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</si>
  <si>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</si>
  <si>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</si>
  <si>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</si>
  <si>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</si>
  <si>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</si>
  <si>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</si>
  <si>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</si>
  <si>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</si>
  <si>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</si>
  <si>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</si>
  <si>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</si>
  <si>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</si>
  <si>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</si>
  <si>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</si>
  <si>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</si>
  <si>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</si>
  <si>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</si>
  <si>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</si>
  <si>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</si>
  <si>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</si>
  <si>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</si>
  <si>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</si>
  <si>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</si>
  <si>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</si>
  <si>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</si>
  <si>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</si>
  <si>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</si>
  <si>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</si>
  <si>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</si>
  <si>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</si>
  <si>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</si>
  <si>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</si>
  <si>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</si>
  <si>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</si>
  <si>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</si>
  <si>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</si>
  <si>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</si>
  <si>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</si>
  <si>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</si>
  <si>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</si>
  <si>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</si>
  <si>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</si>
  <si>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</si>
  <si>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</si>
  <si>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</si>
  <si>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</si>
  <si>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</si>
  <si>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</si>
  <si>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</si>
  <si>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</si>
  <si>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</si>
  <si>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</si>
  <si>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</si>
  <si>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</si>
  <si>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</si>
  <si>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</si>
  <si>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</si>
  <si>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</si>
  <si>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</si>
  <si>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</si>
  <si>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</si>
  <si>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</si>
  <si>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</si>
  <si>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</si>
  <si>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</si>
  <si>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</si>
  <si>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</si>
  <si>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</si>
  <si>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</si>
  <si>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</si>
  <si>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</si>
  <si>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</si>
  <si>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</si>
  <si>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</si>
  <si>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</si>
  <si>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</si>
  <si>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</si>
  <si>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</si>
  <si>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</si>
  <si>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</si>
  <si>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</si>
  <si>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</si>
  <si>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</si>
  <si>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</si>
  <si>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</si>
  <si>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</si>
  <si>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</si>
  <si>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</si>
  <si>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</si>
  <si>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</si>
  <si>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</si>
  <si>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</si>
  <si>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</si>
  <si>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</si>
  <si>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</si>
  <si>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</si>
  <si>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</si>
  <si>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</si>
  <si>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</si>
  <si>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</si>
  <si>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</si>
  <si>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</si>
  <si>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</si>
  <si>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</si>
  <si>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</si>
  <si>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</si>
  <si>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</si>
  <si>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</si>
  <si>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</si>
  <si>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</si>
  <si>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</si>
  <si>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</si>
  <si>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</si>
  <si>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</si>
  <si>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</si>
  <si>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</si>
  <si>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</si>
  <si>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</si>
  <si>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</si>
  <si>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</si>
  <si>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</si>
  <si>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</si>
  <si>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</si>
  <si>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</si>
  <si>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</si>
  <si>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</si>
  <si>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</si>
  <si>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</si>
  <si>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</si>
  <si>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</si>
  <si>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</si>
  <si>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</si>
  <si>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</si>
  <si>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</si>
  <si>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</si>
  <si>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</si>
  <si>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</si>
  <si>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</si>
  <si>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</si>
  <si>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</si>
  <si>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</si>
  <si>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</si>
  <si>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</si>
  <si>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</si>
  <si>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</si>
  <si>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</si>
  <si>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</si>
  <si>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</si>
  <si>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</si>
  <si>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</si>
  <si>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</si>
  <si>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</si>
  <si>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</si>
  <si>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</si>
  <si>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</si>
  <si>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</si>
  <si>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</si>
  <si>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</si>
  <si>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</si>
  <si>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</si>
  <si>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</si>
  <si>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</si>
  <si>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</si>
  <si>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</si>
  <si>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</si>
  <si>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</si>
  <si>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</si>
  <si>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</si>
  <si>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</si>
  <si>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</si>
  <si>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</si>
  <si>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</si>
  <si>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</si>
  <si>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</si>
  <si>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</si>
  <si>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</si>
  <si>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</si>
  <si>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</si>
  <si>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</si>
  <si>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</si>
  <si>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</si>
  <si>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</si>
  <si>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</si>
  <si>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</si>
  <si>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</si>
  <si>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</si>
  <si>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</si>
  <si>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</si>
  <si>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</si>
  <si>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</si>
  <si>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</si>
  <si>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</si>
  <si>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</si>
  <si>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</si>
  <si>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</si>
  <si>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</si>
  <si>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</si>
  <si>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</si>
  <si>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</si>
  <si>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</si>
  <si>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</si>
  <si>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</si>
  <si>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</si>
  <si>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</si>
  <si>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</si>
  <si>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</si>
  <si>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</si>
  <si>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</si>
  <si>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</si>
  <si>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</si>
  <si>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</si>
  <si>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</si>
  <si>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</si>
  <si>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</si>
  <si>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</si>
  <si>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</si>
  <si>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</si>
  <si>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</si>
  <si>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</si>
  <si>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</si>
  <si>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</si>
  <si>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</si>
  <si>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</si>
  <si>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</si>
  <si>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</si>
  <si>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</si>
  <si>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</si>
  <si>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</si>
  <si>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</si>
  <si>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</si>
  <si>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</si>
  <si>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</si>
  <si>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</si>
  <si>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</si>
  <si>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</si>
  <si>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</si>
  <si>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</si>
  <si>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</si>
  <si>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</si>
  <si>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</si>
  <si>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</si>
  <si>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</si>
  <si>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</si>
  <si>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</si>
  <si>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</si>
  <si>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</si>
  <si>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</si>
  <si>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</si>
  <si>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</si>
  <si>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</si>
  <si>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</si>
  <si>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</si>
  <si>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</si>
  <si>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</si>
  <si>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</si>
  <si>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</si>
  <si>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</si>
  <si>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</si>
  <si>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</si>
  <si>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</si>
  <si>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</si>
  <si>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</si>
  <si>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</si>
  <si>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</si>
  <si>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</si>
  <si>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</si>
  <si>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</si>
  <si>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</si>
  <si>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</si>
  <si>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</si>
  <si>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</si>
  <si>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</si>
  <si>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</si>
  <si>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</si>
  <si>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</si>
  <si>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</si>
  <si>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</si>
  <si>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</si>
  <si>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</si>
  <si>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</si>
  <si>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</si>
  <si>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</si>
  <si>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</si>
  <si>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</si>
  <si>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</si>
  <si>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</si>
  <si>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</si>
  <si>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</si>
  <si>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</si>
  <si>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</si>
  <si>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</si>
  <si>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</si>
  <si>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</si>
  <si>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</si>
  <si>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</si>
  <si>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</si>
  <si>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</si>
  <si>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</si>
  <si>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</si>
  <si>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</si>
  <si>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</si>
  <si>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</si>
  <si>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</si>
  <si>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</si>
  <si>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</si>
  <si>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</si>
  <si>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</si>
  <si>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</si>
  <si>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</si>
  <si>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</si>
  <si>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</si>
  <si>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</si>
  <si>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</si>
  <si>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</si>
  <si>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</si>
  <si>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</si>
  <si>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</si>
  <si>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</si>
  <si>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</si>
  <si>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</si>
  <si>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</si>
  <si>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</si>
  <si>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</si>
  <si>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</si>
  <si>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</si>
  <si>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</si>
  <si>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</si>
  <si>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</si>
  <si>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</si>
  <si>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</si>
  <si>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</si>
  <si>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</si>
  <si>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</si>
  <si>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</si>
  <si>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</si>
  <si>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</si>
  <si>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</si>
  <si>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</si>
  <si>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</si>
  <si>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</si>
  <si>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</si>
  <si>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</si>
  <si>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</si>
  <si>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</si>
  <si>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</si>
  <si>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</si>
  <si>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</si>
  <si>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</si>
  <si>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</si>
  <si>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</si>
  <si>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</si>
  <si>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</si>
  <si>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</si>
  <si>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</si>
  <si>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</si>
  <si>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</si>
  <si>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</si>
  <si>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</si>
  <si>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</si>
  <si>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</si>
  <si>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</si>
  <si>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</si>
  <si>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</si>
  <si>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</si>
  <si>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</si>
  <si>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</si>
  <si>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</si>
  <si>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</si>
  <si>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</si>
  <si>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</si>
  <si>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</si>
  <si>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</si>
  <si>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</si>
  <si>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</si>
  <si>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</si>
  <si>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</si>
  <si>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</si>
  <si>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</si>
  <si>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</si>
  <si>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</si>
  <si>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</si>
  <si>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</si>
  <si>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</si>
  <si>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</si>
  <si>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</si>
  <si>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</si>
  <si>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</si>
  <si>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</si>
  <si>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</si>
  <si>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</si>
  <si>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</si>
  <si>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</si>
  <si>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</si>
  <si>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</si>
  <si>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</si>
  <si>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</si>
  <si>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</si>
  <si>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</si>
  <si>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</si>
  <si>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</si>
  <si>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</si>
  <si>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</si>
  <si>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</si>
  <si>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</si>
  <si>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</si>
  <si>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</si>
  <si>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</si>
  <si>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</si>
  <si>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</si>
  <si>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</si>
  <si>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</si>
  <si>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</si>
  <si>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</si>
  <si>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</si>
  <si>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</si>
  <si>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</si>
  <si>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</si>
  <si>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</si>
  <si>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</si>
  <si>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</si>
  <si>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</si>
  <si>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</si>
  <si>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</si>
  <si>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</si>
  <si>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</si>
  <si>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</si>
  <si>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</si>
  <si>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</si>
  <si>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</si>
  <si>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</si>
  <si>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</si>
  <si>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</si>
  <si>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</si>
  <si>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</si>
  <si>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</si>
  <si>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</si>
  <si>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</si>
  <si>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</si>
  <si>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</si>
  <si>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</si>
  <si>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</si>
  <si>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</si>
  <si>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</si>
  <si>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</si>
  <si>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</si>
  <si>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</si>
  <si>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</si>
  <si>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</si>
  <si>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</si>
  <si>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</si>
  <si>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</si>
  <si>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</si>
  <si>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</si>
  <si>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</si>
  <si>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</si>
  <si>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</si>
  <si>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</si>
  <si>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</si>
  <si>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</si>
  <si>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</si>
  <si>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</si>
  <si>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</si>
  <si>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</si>
  <si>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</si>
  <si>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</si>
  <si>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</si>
  <si>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</si>
  <si>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</si>
  <si>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</si>
  <si>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</si>
  <si>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</si>
  <si>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</si>
  <si>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</si>
  <si>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</si>
  <si>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</si>
  <si>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</si>
  <si>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</si>
  <si>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</si>
  <si>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</si>
  <si>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</si>
  <si>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</si>
  <si>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</si>
  <si>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</si>
  <si>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</si>
  <si>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</si>
  <si>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</si>
  <si>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</si>
  <si>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</si>
  <si>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</si>
  <si>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</si>
  <si>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</si>
  <si>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</si>
  <si>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</si>
  <si>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</si>
  <si>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</si>
  <si>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</si>
  <si>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</si>
  <si>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</si>
  <si>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</si>
  <si>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</si>
  <si>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</si>
  <si>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</si>
  <si>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</si>
  <si>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</si>
  <si>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</si>
  <si>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</si>
  <si>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</si>
  <si>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</si>
  <si>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</si>
  <si>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</si>
  <si>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</si>
  <si>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</si>
  <si>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</si>
  <si>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</si>
  <si>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</si>
  <si>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</si>
  <si>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</si>
  <si>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</si>
  <si>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</si>
  <si>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</si>
  <si>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</si>
  <si>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</si>
  <si>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</si>
  <si>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</si>
  <si>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</si>
  <si>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</si>
  <si>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</si>
  <si>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</si>
  <si>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</si>
  <si>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</si>
  <si>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</si>
  <si>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</si>
  <si>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</si>
  <si>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</si>
  <si>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</si>
  <si>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</si>
  <si>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</si>
  <si>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</si>
  <si>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</si>
  <si>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</si>
  <si>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</si>
  <si>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</si>
  <si>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</si>
  <si>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</si>
  <si>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</si>
  <si>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</si>
  <si>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</si>
  <si>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</si>
  <si>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</si>
  <si>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</si>
  <si>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</si>
  <si>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</si>
  <si>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</si>
  <si>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</si>
  <si>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</si>
  <si>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</si>
  <si>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</si>
  <si>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</si>
  <si>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</si>
  <si>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</si>
  <si>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</si>
  <si>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</si>
  <si>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</si>
  <si>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</si>
  <si>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</si>
  <si>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</si>
  <si>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</si>
  <si>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</si>
  <si>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</si>
  <si>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</si>
  <si>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</si>
  <si>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</si>
  <si>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</si>
  <si>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</si>
  <si>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</si>
  <si>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</si>
  <si>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</si>
  <si>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</si>
  <si>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</si>
  <si>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</si>
  <si>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</si>
  <si>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</si>
  <si>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</si>
  <si>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</si>
  <si>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</si>
  <si>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</si>
  <si>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</si>
  <si>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</si>
  <si>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</si>
  <si>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</si>
  <si>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</si>
  <si>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</si>
  <si>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</si>
  <si>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</si>
  <si>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</si>
  <si>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</si>
  <si>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</si>
  <si>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</si>
  <si>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</si>
  <si>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</si>
  <si>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</si>
  <si>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</si>
  <si>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</si>
  <si>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</si>
  <si>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</si>
  <si>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</si>
  <si>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</si>
  <si>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</si>
  <si>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</si>
  <si>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</si>
  <si>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</si>
  <si>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</si>
  <si>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</si>
  <si>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</si>
  <si>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</si>
  <si>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</si>
  <si>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</si>
  <si>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</si>
  <si>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</si>
  <si>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</si>
  <si>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</si>
  <si>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</si>
  <si>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</si>
  <si>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</si>
  <si>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</si>
  <si>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</si>
  <si>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</si>
  <si>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</si>
  <si>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</si>
  <si>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</si>
  <si>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</si>
  <si>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</si>
  <si>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</si>
  <si>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</si>
  <si>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</si>
  <si>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</si>
  <si>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</si>
  <si>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</si>
  <si>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</si>
  <si>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</si>
  <si>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</si>
  <si>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</si>
  <si>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</si>
  <si>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</si>
  <si>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</si>
  <si>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</si>
  <si>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</si>
  <si>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</si>
  <si>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</si>
  <si>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</si>
  <si>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</si>
  <si>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</si>
  <si>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</si>
  <si>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</si>
  <si>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</si>
  <si>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</si>
  <si>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</si>
  <si>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</si>
  <si>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</si>
  <si>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</si>
  <si>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</si>
  <si>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</si>
  <si>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</si>
  <si>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</si>
  <si>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</si>
  <si>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</si>
  <si>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</si>
  <si>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</si>
  <si>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</si>
  <si>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</si>
  <si>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</si>
  <si>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</si>
  <si>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</si>
  <si>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</si>
  <si>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</si>
  <si>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</si>
  <si>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</si>
  <si>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</si>
  <si>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</si>
  <si>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</si>
  <si>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</si>
  <si>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</si>
  <si>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</si>
  <si>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</si>
  <si>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</si>
  <si>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</si>
  <si>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</si>
  <si>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</si>
  <si>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</si>
  <si>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</si>
  <si>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</si>
  <si>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</si>
  <si>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</si>
  <si>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</si>
  <si>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</si>
  <si>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</si>
  <si>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</si>
  <si>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</si>
  <si>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</si>
  <si>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</si>
  <si>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</si>
  <si>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</si>
  <si>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</si>
  <si>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</si>
  <si>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</si>
  <si>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</si>
  <si>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</si>
  <si>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</si>
  <si>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</si>
  <si>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</si>
  <si>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</si>
  <si>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</si>
  <si>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</si>
  <si>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</si>
  <si>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</si>
  <si>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</si>
  <si>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</si>
  <si>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</si>
  <si>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</si>
  <si>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</si>
  <si>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</si>
  <si>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</si>
  <si>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</si>
  <si>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</si>
  <si>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</si>
  <si>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</si>
  <si>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</si>
  <si>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</si>
  <si>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</si>
  <si>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</si>
  <si>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</si>
  <si>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</si>
  <si>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</si>
  <si>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</si>
  <si>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</si>
  <si>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</si>
  <si>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</si>
  <si>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</si>
  <si>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</si>
  <si>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</si>
  <si>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</si>
  <si>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</si>
  <si>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</si>
  <si>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</si>
  <si>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</si>
  <si>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</si>
  <si>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</si>
  <si>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</si>
  <si>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</si>
  <si>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</si>
  <si>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</si>
  <si>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</si>
  <si>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</si>
  <si>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</si>
  <si>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</si>
  <si>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</si>
  <si>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</si>
  <si>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</si>
  <si>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</si>
  <si>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</si>
  <si>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</si>
  <si>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</si>
  <si>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</si>
  <si>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</si>
  <si>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</si>
  <si>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</si>
  <si>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</si>
  <si>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</si>
  <si>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</si>
  <si>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</si>
  <si>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</si>
  <si>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</si>
  <si>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</si>
  <si>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</si>
  <si>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</si>
  <si>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</si>
  <si>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</si>
  <si>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</si>
  <si>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</si>
  <si>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</si>
  <si>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</si>
  <si>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</si>
  <si>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</si>
  <si>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</si>
  <si>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</si>
  <si>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</si>
  <si>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</si>
  <si>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</si>
  <si>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</si>
  <si>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</si>
  <si>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</si>
  <si>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</si>
  <si>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</si>
  <si>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</si>
  <si>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</si>
  <si>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</si>
  <si>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</si>
  <si>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</si>
  <si>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</si>
  <si>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</si>
  <si>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</si>
  <si>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</si>
  <si>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</si>
  <si>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</si>
  <si>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</si>
  <si>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</si>
  <si>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</si>
  <si>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</si>
  <si>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</si>
  <si>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</si>
  <si>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</si>
  <si>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</si>
  <si>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</si>
  <si>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</si>
  <si>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</si>
  <si>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</si>
  <si>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</si>
  <si>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</si>
  <si>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</si>
  <si>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</si>
  <si>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</si>
  <si>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</si>
  <si>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</si>
  <si>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</si>
  <si>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</si>
  <si>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</si>
  <si>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</si>
  <si>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</si>
  <si>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</si>
  <si>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</si>
  <si>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</si>
  <si>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</si>
  <si>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</si>
  <si>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</si>
  <si>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</si>
  <si>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</si>
  <si>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</si>
  <si>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</si>
  <si>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</si>
  <si>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</si>
  <si>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</si>
  <si>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</si>
  <si>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</si>
  <si>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</si>
  <si>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</si>
  <si>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</si>
  <si>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</si>
  <si>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</si>
  <si>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</si>
  <si>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</si>
  <si>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</si>
  <si>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</si>
  <si>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</si>
  <si>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</si>
  <si>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</si>
  <si>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</si>
  <si>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</si>
  <si>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</si>
  <si>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</si>
  <si>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</si>
  <si>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</si>
  <si>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</si>
  <si>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</si>
  <si>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</si>
  <si>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</si>
  <si>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</si>
  <si>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</si>
  <si>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</si>
  <si>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</si>
  <si>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</si>
  <si>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</si>
  <si>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</si>
  <si>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</si>
  <si>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</si>
  <si>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</si>
  <si>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</si>
  <si>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</si>
  <si>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</si>
  <si>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</si>
  <si>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</si>
  <si>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</si>
  <si>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</si>
  <si>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</si>
  <si>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</si>
  <si>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</si>
  <si>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</si>
  <si>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</si>
  <si>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</si>
  <si>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</si>
  <si>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</si>
  <si>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</si>
  <si>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</si>
  <si>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</si>
  <si>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</si>
  <si>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</si>
  <si>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</si>
  <si>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</si>
  <si>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</si>
  <si>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</si>
  <si>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</si>
  <si>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</si>
  <si>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</si>
  <si>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</si>
  <si>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</si>
  <si>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</si>
  <si>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</si>
  <si>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</si>
  <si>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</si>
  <si>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</si>
  <si>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</si>
  <si>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</si>
  <si>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</si>
  <si>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</si>
  <si>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</si>
  <si>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</si>
  <si>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</si>
  <si>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</si>
  <si>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</si>
  <si>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</si>
  <si>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</si>
  <si>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</si>
  <si>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</si>
  <si>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</si>
  <si>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</si>
  <si>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</si>
  <si>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</si>
  <si>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</si>
  <si>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</si>
  <si>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</si>
  <si>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</si>
  <si>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</si>
  <si>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</si>
  <si>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</si>
  <si>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</si>
  <si>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</si>
  <si>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</si>
  <si>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</si>
  <si>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</si>
  <si>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</si>
  <si>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</si>
  <si>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</si>
  <si>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</si>
  <si>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</si>
  <si>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</si>
  <si>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</si>
  <si>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</si>
  <si>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</si>
  <si>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</si>
  <si>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</si>
  <si>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</si>
  <si>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</si>
  <si>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</si>
  <si>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</si>
  <si>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</si>
  <si>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</si>
  <si>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</si>
  <si>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</si>
  <si>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</si>
  <si>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</si>
  <si>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</si>
  <si>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</si>
  <si>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</si>
  <si>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</si>
  <si>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</si>
  <si>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</si>
  <si>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</si>
  <si>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</si>
  <si>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</si>
  <si>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</si>
  <si>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</si>
  <si>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</si>
  <si>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</si>
  <si>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</si>
  <si>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</si>
  <si>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</si>
  <si>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</si>
  <si>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</si>
  <si>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</si>
  <si>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</si>
  <si>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</si>
  <si>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</si>
  <si>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</si>
  <si>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</si>
  <si>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</si>
  <si>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</si>
  <si>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</si>
  <si>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</si>
  <si>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</si>
  <si>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</si>
  <si>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</si>
  <si>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</si>
  <si>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</si>
  <si>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</si>
  <si>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</si>
  <si>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</si>
  <si>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</si>
  <si>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</si>
  <si>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</si>
  <si>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</si>
  <si>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</si>
  <si>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</si>
  <si>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</si>
  <si>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</si>
  <si>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</si>
  <si>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</si>
  <si>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</si>
  <si>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</si>
  <si>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</si>
  <si>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</si>
  <si>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</si>
  <si>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</si>
  <si>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</si>
  <si>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</si>
  <si>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</si>
  <si>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</si>
  <si>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</si>
  <si>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</si>
  <si>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</si>
  <si>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</si>
  <si>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</si>
  <si>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</si>
  <si>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</si>
  <si>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</si>
  <si>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</si>
  <si>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</si>
  <si>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</si>
  <si>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</si>
  <si>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</si>
  <si>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</si>
  <si>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</si>
  <si>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</si>
  <si>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</si>
  <si>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</si>
  <si>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</si>
  <si>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</si>
  <si>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</si>
  <si>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</si>
  <si>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</si>
  <si>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</si>
  <si>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</si>
  <si>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</si>
  <si>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</si>
  <si>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</si>
  <si>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</si>
  <si>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</si>
  <si>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</si>
  <si>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</si>
  <si>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</si>
  <si>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</si>
  <si>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</si>
  <si>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</si>
  <si>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</si>
  <si>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</si>
  <si>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</si>
  <si>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</si>
  <si>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</si>
  <si>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</si>
  <si>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</si>
  <si>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</si>
  <si>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</si>
  <si>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</si>
  <si>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</si>
  <si>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</si>
  <si>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</si>
  <si>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</si>
  <si>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</si>
  <si>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</si>
  <si>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</si>
  <si>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</si>
  <si>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</si>
  <si>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</si>
  <si>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</si>
  <si>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</si>
  <si>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</si>
  <si>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</si>
  <si>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</si>
  <si>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</si>
  <si>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</si>
  <si>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</si>
  <si>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</si>
  <si>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</si>
  <si>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</si>
  <si>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</si>
  <si>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</si>
  <si>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</si>
  <si>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</si>
  <si>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</si>
  <si>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</si>
  <si>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</si>
  <si>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</si>
  <si>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</si>
  <si>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</si>
  <si>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</si>
  <si>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</si>
  <si>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</si>
  <si>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</si>
  <si>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</si>
  <si>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</si>
  <si>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</si>
  <si>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</si>
  <si>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</si>
  <si>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</si>
  <si>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</si>
  <si>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</si>
  <si>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</si>
  <si>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</si>
  <si>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</si>
  <si>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</si>
  <si>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</si>
  <si>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</si>
  <si>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</si>
  <si>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</si>
  <si>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</si>
  <si>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</si>
  <si>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</si>
  <si>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</si>
  <si>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</si>
  <si>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</si>
  <si>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</si>
  <si>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</si>
  <si>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</si>
  <si>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</si>
  <si>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</si>
  <si>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</si>
  <si>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</si>
  <si>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</si>
  <si>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</si>
  <si>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</si>
  <si>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</si>
  <si>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</si>
  <si>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</si>
  <si>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</si>
  <si>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</si>
  <si>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</si>
  <si>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</si>
  <si>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</si>
  <si>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</si>
  <si>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</si>
  <si>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</si>
  <si>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</si>
  <si>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</si>
  <si>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</si>
  <si>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</si>
  <si>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</si>
  <si>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</si>
  <si>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</si>
  <si>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</si>
  <si>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</si>
  <si>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</si>
  <si>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</si>
  <si>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</si>
  <si>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</si>
  <si>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</si>
  <si>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</si>
  <si>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</si>
  <si>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</si>
  <si>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</si>
  <si>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</si>
  <si>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</si>
  <si>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</si>
  <si>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</si>
  <si>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</si>
  <si>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</si>
  <si>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</si>
  <si>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</si>
  <si>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</si>
  <si>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</si>
  <si>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</si>
  <si>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</si>
  <si>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</si>
  <si>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</si>
  <si>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</si>
  <si>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</si>
  <si>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</si>
  <si>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</si>
  <si>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</si>
  <si>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</si>
  <si>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</si>
  <si>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</si>
  <si>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</si>
  <si>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</si>
  <si>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</si>
  <si>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</si>
  <si>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</si>
  <si>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</si>
  <si>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</si>
  <si>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</si>
  <si>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</si>
  <si>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</si>
  <si>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</si>
  <si>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</si>
  <si>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</si>
  <si>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</si>
  <si>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</si>
  <si>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</si>
  <si>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</si>
  <si>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</si>
  <si>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</si>
  <si>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</si>
  <si>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</si>
  <si>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</si>
  <si>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</si>
  <si>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</si>
  <si>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</si>
  <si>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</si>
  <si>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</si>
  <si>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</si>
  <si>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</si>
  <si>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</si>
  <si>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</si>
  <si>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</si>
  <si>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</si>
  <si>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</si>
  <si>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</si>
  <si>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</si>
  <si>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</si>
  <si>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</si>
  <si>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</si>
  <si>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</si>
  <si>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</si>
  <si>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</si>
  <si>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</si>
  <si>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</si>
  <si>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</si>
  <si>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</si>
  <si>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</si>
  <si>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</si>
  <si>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</si>
  <si>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</si>
  <si>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</si>
  <si>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</si>
  <si>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</si>
  <si>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</si>
  <si>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</si>
  <si>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</si>
  <si>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</si>
  <si>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</si>
  <si>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</si>
  <si>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</si>
  <si>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</si>
  <si>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</si>
  <si>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</si>
  <si>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</si>
  <si>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</si>
  <si>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</si>
  <si>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</si>
  <si>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</si>
  <si>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</si>
  <si>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</si>
  <si>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</si>
  <si>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</si>
  <si>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</si>
  <si>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</si>
  <si>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</si>
  <si>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</si>
  <si>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</si>
  <si>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</si>
  <si>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</si>
  <si>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</si>
  <si>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</si>
  <si>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</si>
  <si>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</si>
  <si>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</si>
  <si>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</si>
  <si>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</si>
  <si>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</si>
  <si>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</si>
  <si>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</si>
  <si>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</si>
  <si>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</si>
  <si>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</si>
  <si>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</si>
  <si>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</si>
  <si>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</si>
  <si>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</si>
  <si>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</si>
  <si>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</si>
  <si>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</si>
  <si>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</si>
  <si>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</si>
  <si>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</si>
  <si>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</si>
  <si>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</si>
  <si>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</si>
  <si>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</si>
  <si>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</si>
  <si>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</si>
  <si>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</si>
  <si>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</si>
  <si>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</si>
  <si>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</si>
  <si>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</si>
  <si>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</si>
  <si>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</si>
  <si>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</si>
  <si>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</si>
  <si>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</si>
  <si>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</si>
  <si>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</si>
  <si>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</si>
  <si>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</si>
  <si>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</si>
  <si>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</si>
  <si>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</si>
  <si>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</si>
  <si>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</si>
  <si>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</si>
  <si>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</si>
  <si>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</si>
  <si>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</si>
  <si>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</si>
  <si>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</si>
  <si>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</si>
  <si>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</si>
  <si>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</si>
  <si>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</si>
  <si>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</si>
  <si>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</si>
  <si>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</si>
  <si>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</si>
  <si>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</si>
  <si>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</si>
  <si>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</si>
  <si>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</si>
  <si>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</si>
  <si>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</si>
  <si>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</si>
  <si>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</si>
  <si>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</si>
  <si>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</si>
  <si>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</si>
  <si>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</si>
  <si>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</si>
  <si>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</si>
  <si>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</si>
  <si>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</si>
  <si>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</si>
  <si>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</si>
  <si>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</si>
  <si>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</si>
  <si>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</si>
  <si>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</si>
  <si>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</si>
  <si>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</si>
  <si>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</si>
  <si>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</si>
  <si>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</si>
  <si>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</si>
  <si>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</si>
  <si>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</si>
  <si>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</si>
  <si>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</si>
  <si>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</si>
  <si>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</si>
  <si>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</si>
  <si>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</si>
  <si>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</si>
  <si>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</si>
  <si>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</si>
  <si>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</si>
  <si>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</si>
  <si>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</si>
  <si>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</si>
  <si>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</si>
  <si>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</si>
  <si>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</si>
  <si>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</si>
  <si>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</si>
  <si>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</si>
  <si>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</si>
  <si>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</si>
  <si>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</si>
  <si>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</si>
  <si>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</si>
  <si>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</si>
  <si>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</si>
  <si>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</si>
  <si>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</si>
  <si>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</si>
  <si>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</si>
  <si>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</si>
  <si>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</si>
  <si>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</si>
  <si>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</si>
  <si>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</si>
  <si>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</si>
  <si>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</si>
  <si>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</si>
  <si>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</si>
  <si>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</si>
  <si>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</si>
  <si>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</si>
  <si>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</si>
  <si>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</si>
  <si>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</si>
  <si>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</si>
  <si>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</si>
  <si>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</si>
  <si>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</si>
  <si>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</si>
  <si>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</si>
  <si>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</si>
  <si>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</si>
  <si>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</si>
  <si>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</si>
  <si>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</si>
  <si>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</si>
  <si>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</si>
  <si>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</si>
  <si>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</si>
  <si>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</si>
  <si>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</si>
  <si>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</si>
  <si>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</si>
  <si>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</si>
  <si>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</si>
  <si>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</si>
  <si>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</si>
  <si>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</si>
  <si>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</si>
  <si>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</si>
  <si>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</si>
  <si>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</si>
  <si>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</si>
  <si>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</si>
  <si>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</si>
  <si>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</si>
  <si>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</si>
  <si>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</si>
  <si>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</si>
  <si>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</si>
  <si>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</si>
  <si>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</si>
  <si>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</si>
  <si>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</si>
  <si>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</si>
  <si>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</si>
  <si>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</si>
  <si>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</si>
  <si>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</si>
  <si>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</si>
  <si>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</si>
  <si>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</si>
  <si>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</si>
  <si>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</si>
  <si>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</si>
  <si>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</si>
  <si>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</si>
  <si>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</si>
  <si>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</si>
  <si>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</si>
  <si>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</si>
  <si>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</si>
  <si>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</si>
  <si>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</si>
  <si>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</si>
  <si>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</si>
  <si>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</si>
  <si>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</si>
  <si>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</si>
  <si>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</si>
  <si>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</si>
  <si>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</si>
  <si>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</si>
  <si>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</si>
  <si>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</si>
  <si>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</si>
  <si>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</si>
  <si>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</si>
  <si>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</si>
  <si>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</si>
  <si>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</si>
  <si>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</si>
  <si>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</si>
  <si>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</si>
  <si>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</si>
  <si>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</si>
  <si>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</si>
  <si>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</si>
  <si>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</si>
  <si>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</si>
  <si>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</si>
  <si>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</si>
  <si>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</si>
  <si>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</si>
  <si>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</si>
  <si>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</si>
  <si>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</si>
  <si>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</si>
  <si>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</si>
  <si>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</si>
  <si>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</si>
  <si>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</si>
  <si>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</si>
  <si>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</si>
  <si>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</si>
  <si>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</si>
  <si>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</si>
  <si>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</si>
  <si>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</si>
  <si>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</si>
  <si>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</si>
  <si>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</si>
  <si>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</si>
  <si>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</si>
  <si>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</si>
  <si>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</si>
  <si>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</si>
  <si>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</si>
  <si>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</si>
  <si>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</si>
  <si>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</si>
  <si>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</si>
  <si>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</si>
  <si>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</si>
  <si>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</si>
  <si>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</si>
  <si>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</si>
  <si>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</si>
  <si>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</si>
  <si>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</si>
  <si>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</si>
  <si>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</si>
  <si>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</si>
  <si>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</si>
  <si>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</si>
  <si>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</si>
  <si>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</si>
  <si>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</si>
  <si>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</si>
  <si>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</si>
  <si>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</si>
  <si>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</si>
  <si>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</si>
  <si>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</si>
  <si>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</si>
  <si>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</si>
  <si>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</si>
  <si>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</si>
  <si>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</si>
  <si>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</si>
  <si>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</si>
  <si>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</si>
  <si>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</si>
  <si>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</si>
  <si>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</si>
  <si>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</si>
  <si>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</si>
  <si>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</si>
  <si>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</si>
  <si>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</si>
  <si>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</si>
  <si>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</si>
  <si>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</si>
  <si>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</si>
  <si>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</si>
  <si>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</si>
  <si>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</si>
  <si>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</si>
  <si>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</si>
  <si>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</si>
  <si>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</si>
  <si>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</si>
  <si>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</si>
  <si>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</si>
  <si>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</si>
  <si>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</si>
  <si>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</si>
  <si>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</si>
  <si>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</si>
  <si>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</si>
  <si>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</si>
  <si>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</si>
  <si>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</si>
  <si>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</si>
  <si>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</si>
  <si>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</si>
  <si>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</si>
  <si>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</si>
  <si>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</si>
  <si>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</si>
  <si>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</si>
  <si>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</si>
  <si>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</si>
  <si>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</si>
  <si>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</si>
  <si>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</si>
  <si>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</si>
  <si>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</si>
  <si>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</si>
  <si>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</si>
  <si>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</si>
  <si>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</si>
  <si>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</si>
  <si>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</si>
  <si>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</si>
  <si>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</si>
  <si>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</si>
  <si>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</si>
  <si>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</si>
  <si>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</si>
  <si>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</si>
  <si>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</si>
  <si>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</si>
  <si>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</si>
  <si>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</si>
  <si>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</si>
  <si>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</si>
  <si>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</si>
  <si>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</si>
  <si>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</si>
  <si>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</si>
  <si>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</si>
  <si>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</si>
  <si>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</si>
  <si>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</si>
  <si>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</si>
  <si>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</si>
  <si>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</si>
  <si>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</si>
  <si>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</si>
  <si>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</si>
  <si>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</si>
  <si>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</si>
  <si>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</si>
  <si>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</si>
  <si>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</si>
  <si>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</si>
  <si>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</si>
  <si>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</si>
  <si>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</si>
  <si>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</si>
  <si>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</si>
  <si>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</si>
  <si>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</si>
  <si>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</si>
  <si>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</si>
  <si>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</si>
  <si>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</si>
  <si>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</si>
  <si>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</si>
  <si>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</si>
  <si>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</si>
  <si>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</si>
  <si>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</si>
  <si>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</si>
  <si>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</si>
  <si>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</si>
  <si>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</si>
  <si>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</si>
  <si>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</si>
  <si>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</si>
  <si>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</si>
  <si>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</si>
  <si>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</si>
  <si>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</si>
  <si>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</si>
  <si>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</si>
  <si>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</si>
  <si>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</si>
  <si>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</si>
  <si>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</si>
  <si>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</si>
  <si>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</si>
  <si>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</si>
  <si>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</si>
  <si>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</si>
  <si>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</si>
  <si>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</si>
  <si>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</si>
  <si>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</si>
  <si>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</si>
  <si>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</si>
  <si>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</si>
  <si>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</si>
  <si>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</si>
  <si>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</si>
  <si>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</si>
  <si>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</si>
  <si>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</si>
  <si>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</si>
  <si>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</si>
  <si>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</si>
  <si>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</si>
  <si>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</si>
  <si>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</si>
  <si>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</si>
  <si>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</si>
  <si>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</si>
  <si>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</si>
  <si>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</si>
  <si>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</si>
  <si>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</si>
  <si>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</si>
  <si>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</si>
  <si>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</si>
  <si>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</si>
  <si>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</si>
  <si>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</si>
  <si>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</si>
  <si>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</si>
  <si>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</si>
  <si>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</si>
  <si>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</si>
  <si>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</si>
  <si>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</si>
  <si>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</si>
  <si>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</si>
  <si>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</si>
  <si>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</si>
  <si>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</si>
  <si>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</si>
  <si>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</si>
  <si>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</si>
  <si>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</si>
  <si>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</si>
  <si>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</si>
  <si>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</si>
  <si>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</si>
  <si>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</si>
  <si>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</si>
  <si>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</si>
  <si>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</si>
  <si>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</si>
  <si>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</si>
  <si>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</si>
  <si>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</si>
  <si>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</si>
  <si>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</si>
  <si>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</si>
  <si>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</si>
  <si>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</si>
  <si>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</si>
  <si>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</si>
  <si>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</si>
  <si>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</si>
  <si>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</si>
  <si>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</si>
  <si>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</si>
  <si>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</si>
  <si>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</si>
  <si>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</si>
  <si>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</si>
  <si>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</si>
  <si>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</si>
  <si>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</si>
  <si>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</si>
  <si>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</si>
  <si>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</si>
  <si>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</si>
  <si>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</si>
  <si>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</si>
  <si>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</si>
  <si>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</si>
  <si>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</si>
  <si>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</si>
  <si>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</si>
  <si>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</si>
  <si>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</si>
  <si>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</si>
  <si>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</si>
  <si>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</si>
  <si>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</si>
  <si>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</si>
  <si>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</si>
  <si>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</si>
  <si>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</si>
  <si>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</si>
  <si>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</si>
  <si>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</si>
  <si>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</si>
  <si>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</si>
  <si>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</si>
  <si>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</si>
  <si>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</si>
  <si>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</si>
  <si>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</si>
  <si>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</si>
  <si>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</si>
  <si>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</si>
  <si>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</si>
  <si>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</si>
  <si>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</si>
  <si>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</si>
  <si>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</si>
  <si>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</si>
  <si>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</si>
  <si>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</si>
  <si>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</si>
  <si>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</si>
  <si>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</si>
  <si>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</si>
  <si>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</si>
  <si>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</si>
  <si>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</si>
  <si>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</si>
  <si>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</si>
  <si>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</si>
  <si>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</si>
  <si>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</si>
  <si>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</si>
  <si>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</si>
  <si>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</si>
  <si>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</si>
  <si>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</si>
  <si>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</si>
  <si>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</si>
  <si>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</si>
  <si>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</si>
  <si>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</si>
  <si>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</si>
  <si>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</si>
  <si>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</si>
  <si>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</si>
  <si>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</si>
  <si>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</si>
  <si>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</si>
  <si>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</si>
  <si>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</si>
  <si>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</si>
  <si>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</si>
  <si>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</si>
  <si>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</si>
  <si>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</si>
  <si>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</si>
  <si>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</si>
  <si>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</si>
  <si>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</si>
  <si>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</si>
  <si>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</si>
  <si>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</si>
  <si>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</si>
  <si>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</si>
  <si>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</si>
  <si>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</si>
  <si>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</si>
  <si>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</si>
  <si>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</si>
  <si>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</si>
  <si>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</si>
  <si>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</si>
  <si>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</si>
  <si>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</si>
  <si>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</si>
  <si>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</si>
  <si>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</si>
  <si>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</si>
  <si>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</si>
  <si>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</si>
  <si>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</si>
  <si>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</si>
  <si>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</si>
  <si>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</si>
  <si>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</si>
  <si>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</si>
  <si>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</si>
  <si>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</si>
  <si>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</si>
  <si>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</si>
  <si>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</si>
  <si>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</si>
  <si>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</si>
  <si>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</si>
  <si>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</si>
  <si>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</si>
  <si>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</si>
  <si>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</si>
  <si>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</si>
  <si>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</si>
  <si>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</si>
  <si>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</si>
  <si>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</si>
  <si>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</si>
  <si>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</si>
  <si>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</si>
  <si>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</si>
  <si>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</si>
  <si>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</si>
  <si>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</si>
  <si>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</si>
  <si>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</si>
  <si>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</si>
  <si>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</si>
  <si>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</si>
  <si>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</si>
  <si>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</si>
  <si>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</si>
  <si>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</si>
  <si>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</si>
  <si>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</si>
  <si>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</si>
  <si>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</si>
  <si>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</si>
  <si>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</si>
  <si>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</si>
  <si>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</si>
  <si>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</si>
  <si>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</si>
  <si>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</si>
  <si>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</si>
  <si>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</si>
  <si>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</si>
  <si>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</si>
  <si>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</si>
  <si>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</si>
  <si>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</si>
  <si>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</si>
  <si>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</si>
  <si>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</si>
  <si>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</si>
  <si>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</si>
  <si>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</si>
  <si>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</si>
  <si>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</si>
  <si>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</si>
  <si>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</si>
  <si>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</si>
  <si>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</si>
  <si>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</si>
  <si>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</si>
  <si>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</si>
  <si>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</si>
  <si>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</si>
  <si>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</si>
  <si>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</si>
  <si>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</si>
  <si>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</si>
  <si>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</si>
  <si>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</si>
  <si>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</si>
  <si>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</si>
  <si>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</si>
  <si>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</si>
  <si>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</si>
  <si>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</si>
  <si>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</si>
  <si>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</si>
  <si>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</si>
  <si>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</si>
  <si>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</si>
  <si>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</si>
  <si>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</si>
  <si>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</si>
  <si>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</si>
  <si>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</si>
  <si>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</si>
  <si>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</si>
  <si>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</si>
  <si>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</si>
  <si>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</si>
  <si>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</si>
  <si>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</si>
  <si>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</si>
  <si>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</si>
  <si>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</si>
  <si>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</si>
  <si>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</si>
  <si>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</si>
  <si>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</si>
  <si>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</si>
  <si>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</si>
  <si>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</si>
  <si>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</si>
  <si>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</si>
  <si>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</si>
  <si>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</si>
  <si>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</si>
  <si>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</si>
  <si>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</si>
  <si>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</si>
  <si>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</si>
  <si>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</si>
  <si>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</si>
  <si>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</si>
  <si>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</si>
  <si>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</si>
  <si>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</si>
  <si>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</si>
  <si>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</si>
  <si>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</si>
  <si>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</si>
  <si>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</si>
  <si>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</si>
  <si>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</si>
  <si>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</si>
  <si>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</si>
  <si>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</si>
  <si>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</si>
  <si>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</si>
  <si>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</si>
  <si>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</si>
  <si>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</si>
  <si>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</si>
  <si>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</si>
  <si>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</si>
  <si>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</si>
  <si>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</si>
  <si>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</si>
  <si>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</si>
  <si>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</si>
  <si>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</si>
  <si>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</si>
  <si>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</si>
  <si>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</si>
  <si>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</si>
  <si>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</si>
  <si>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</si>
  <si>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</si>
  <si>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</si>
  <si>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</si>
  <si>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</si>
  <si>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</si>
  <si>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</si>
  <si>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</si>
  <si>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</si>
  <si>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</si>
  <si>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</si>
  <si>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</si>
  <si>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</si>
  <si>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</si>
  <si>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</si>
  <si>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</si>
  <si>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</si>
  <si>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</si>
  <si>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</si>
  <si>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</si>
  <si>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</si>
  <si>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</si>
  <si>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</si>
  <si>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</si>
  <si>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</si>
  <si>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</si>
  <si>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</si>
  <si>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</si>
  <si>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</si>
  <si>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</si>
  <si>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</si>
  <si>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</si>
  <si>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</si>
  <si>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</si>
  <si>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</si>
  <si>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</si>
  <si>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</si>
  <si>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</si>
  <si>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</si>
  <si>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</si>
  <si>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</si>
  <si>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</si>
  <si>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</si>
  <si>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</si>
  <si>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</si>
  <si>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</si>
  <si>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</si>
  <si>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</si>
  <si>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</si>
  <si>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</si>
  <si>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</si>
  <si>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</si>
  <si>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</si>
  <si>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</si>
  <si>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</si>
  <si>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</si>
  <si>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</si>
  <si>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</si>
  <si>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</si>
  <si>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</si>
  <si>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</si>
  <si>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</si>
  <si>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</si>
  <si>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</si>
  <si>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</si>
  <si>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</si>
  <si>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</si>
  <si>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</si>
  <si>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</si>
  <si>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</si>
  <si>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</si>
  <si>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</si>
  <si>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</si>
  <si>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</si>
  <si>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</si>
  <si>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</si>
  <si>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</si>
  <si>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</si>
  <si>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</si>
  <si>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</si>
  <si>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</si>
  <si>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</si>
  <si>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</si>
  <si>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</si>
  <si>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</si>
  <si>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</si>
  <si>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</si>
  <si>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</si>
  <si>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</si>
  <si>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</si>
  <si>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</si>
  <si>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</si>
  <si>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</si>
  <si>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</si>
  <si>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</si>
  <si>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</si>
  <si>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</si>
  <si>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</si>
  <si>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</si>
  <si>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</si>
  <si>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</si>
  <si>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</si>
  <si>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</si>
  <si>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</si>
  <si>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</si>
  <si>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</si>
  <si>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</si>
  <si>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</si>
  <si>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</si>
  <si>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</si>
  <si>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</si>
  <si>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</si>
  <si>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</si>
  <si>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</si>
  <si>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</si>
  <si>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</si>
  <si>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</si>
  <si>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</si>
  <si>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</si>
  <si>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</si>
  <si>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</si>
  <si>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</si>
  <si>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</si>
  <si>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</si>
  <si>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</si>
  <si>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</si>
  <si>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</si>
  <si>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</si>
  <si>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</si>
  <si>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</si>
  <si>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</si>
  <si>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</si>
  <si>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</si>
  <si>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</si>
  <si>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</si>
  <si>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</si>
  <si>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</si>
  <si>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</si>
  <si>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</si>
  <si>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</si>
  <si>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</si>
  <si>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</si>
  <si>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</si>
  <si>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</si>
  <si>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</si>
  <si>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</si>
  <si>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</si>
  <si>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</si>
  <si>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</si>
  <si>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</si>
  <si>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</si>
  <si>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</si>
  <si>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</si>
  <si>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</si>
  <si>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</si>
  <si>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</si>
  <si>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</si>
  <si>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</si>
  <si>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</si>
  <si>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</si>
  <si>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</si>
  <si>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</si>
  <si>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</si>
  <si>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</si>
  <si>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</si>
  <si>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</si>
  <si>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</si>
  <si>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</si>
  <si>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</si>
  <si>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</si>
  <si>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</si>
  <si>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</si>
  <si>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</si>
  <si>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</si>
  <si>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</si>
  <si>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</si>
  <si>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</si>
  <si>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</si>
  <si>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</si>
  <si>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</si>
  <si>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</si>
  <si>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</si>
  <si>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</si>
  <si>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</si>
  <si>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</si>
  <si>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</si>
  <si>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</si>
  <si>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</si>
  <si>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</si>
  <si>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</si>
  <si>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</si>
  <si>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</si>
  <si>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</si>
  <si>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</si>
  <si>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</si>
  <si>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</si>
  <si>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</si>
  <si>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</si>
  <si>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</si>
  <si>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</si>
  <si>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</si>
  <si>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</si>
  <si>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</si>
  <si>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</si>
  <si>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</si>
  <si>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</si>
  <si>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</si>
  <si>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</si>
  <si>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</si>
  <si>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</si>
  <si>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</si>
  <si>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</si>
  <si>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</si>
  <si>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</si>
  <si>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</si>
  <si>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</si>
  <si>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</si>
  <si>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</si>
  <si>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</si>
  <si>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</si>
  <si>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</si>
  <si>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</si>
  <si>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</si>
  <si>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</si>
  <si>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</si>
  <si>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</si>
  <si>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</si>
  <si>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</si>
  <si>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</si>
  <si>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</si>
  <si>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</si>
  <si>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</si>
  <si>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</si>
  <si>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</si>
  <si>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</si>
  <si>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</si>
  <si>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</si>
  <si>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</si>
  <si>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</si>
  <si>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</si>
  <si>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</si>
  <si>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</si>
  <si>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</si>
  <si>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</si>
  <si>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</si>
  <si>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</si>
  <si>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</si>
  <si>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</si>
  <si>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</si>
  <si>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</si>
  <si>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</si>
  <si>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</si>
  <si>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</si>
  <si>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</si>
  <si>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</si>
  <si>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</si>
  <si>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</si>
  <si>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</si>
  <si>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</si>
  <si>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</si>
  <si>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</si>
  <si>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</si>
  <si>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</si>
  <si>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</si>
  <si>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</si>
  <si>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</si>
  <si>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</si>
  <si>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</si>
  <si>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</si>
  <si>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</si>
  <si>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</si>
  <si>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</si>
  <si>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</si>
  <si>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</si>
  <si>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</si>
  <si>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</si>
  <si>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</si>
  <si>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</si>
  <si>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</si>
  <si>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</si>
  <si>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</si>
  <si>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</si>
  <si>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</si>
  <si>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</si>
  <si>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</si>
  <si>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</si>
  <si>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</si>
  <si>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</si>
  <si>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</si>
  <si>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</si>
  <si>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</si>
  <si>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</si>
  <si>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</si>
  <si>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</si>
  <si>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</si>
  <si>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</si>
  <si>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</si>
  <si>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</si>
  <si>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</si>
  <si>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</si>
  <si>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</si>
  <si>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</si>
  <si>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</si>
  <si>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</si>
  <si>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</si>
  <si>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</si>
  <si>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</si>
  <si>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</si>
  <si>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</si>
  <si>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</si>
  <si>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</si>
  <si>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</si>
  <si>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</si>
  <si>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</si>
  <si>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</si>
  <si>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</si>
  <si>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</si>
  <si>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</si>
  <si>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</si>
  <si>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</si>
  <si>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</si>
  <si>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</si>
  <si>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</si>
  <si>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</si>
  <si>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</si>
  <si>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</si>
  <si>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</si>
  <si>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</si>
  <si>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</si>
  <si>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</si>
  <si>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</si>
  <si>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</si>
  <si>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</si>
  <si>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</si>
  <si>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</si>
  <si>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</si>
  <si>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</si>
  <si>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</si>
  <si>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</si>
  <si>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</si>
  <si>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</si>
  <si>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</si>
  <si>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</si>
  <si>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</si>
  <si>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</si>
  <si>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</si>
  <si>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</si>
  <si>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</si>
  <si>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</si>
  <si>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</si>
  <si>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</si>
  <si>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</si>
  <si>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</si>
  <si>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</si>
  <si>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</si>
  <si>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</si>
  <si>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</si>
  <si>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</si>
  <si>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</si>
  <si>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</si>
  <si>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</si>
  <si>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</si>
  <si>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</si>
  <si>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</si>
  <si>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</si>
  <si>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</si>
  <si>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</si>
  <si>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</si>
  <si>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</si>
  <si>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</si>
  <si>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</si>
  <si>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</si>
  <si>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</si>
  <si>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</si>
  <si>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</si>
  <si>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</si>
  <si>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</si>
  <si>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</si>
  <si>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</si>
  <si>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</si>
  <si>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</si>
  <si>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</si>
  <si>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</si>
  <si>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</si>
  <si>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</si>
  <si>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</si>
  <si>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</si>
  <si>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</si>
  <si>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</si>
  <si>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</si>
  <si>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</si>
  <si>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</si>
  <si>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</si>
  <si>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</si>
  <si>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</si>
  <si>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</si>
  <si>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</si>
  <si>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</si>
  <si>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</si>
  <si>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</si>
  <si>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</si>
  <si>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</si>
  <si>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</si>
  <si>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</si>
  <si>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</si>
  <si>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</si>
  <si>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</si>
  <si>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</si>
  <si>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</si>
  <si>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</si>
  <si>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</si>
  <si>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</si>
  <si>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</si>
  <si>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</si>
  <si>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</si>
  <si>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</si>
  <si>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</si>
  <si>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</si>
  <si>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</si>
  <si>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</si>
  <si>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</si>
  <si>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</si>
  <si>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</si>
  <si>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</si>
  <si>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</si>
  <si>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</si>
  <si>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</si>
  <si>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</si>
  <si>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</si>
  <si>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</si>
  <si>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</si>
  <si>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</si>
  <si>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</si>
  <si>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</si>
  <si>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</si>
  <si>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</si>
  <si>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</si>
  <si>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</si>
  <si>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</si>
  <si>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</si>
  <si>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</si>
  <si>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</si>
  <si>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</si>
  <si>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</si>
  <si>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</si>
  <si>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</si>
  <si>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</si>
  <si>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</si>
  <si>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</si>
  <si>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</si>
  <si>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</si>
  <si>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</si>
  <si>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</si>
  <si>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</si>
  <si>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</si>
  <si>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</si>
  <si>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</si>
  <si>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</si>
  <si>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</si>
  <si>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</si>
  <si>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</si>
  <si>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</si>
  <si>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</si>
  <si>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</si>
  <si>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</si>
  <si>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</si>
  <si>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</si>
  <si>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</si>
  <si>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</si>
  <si>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</si>
  <si>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</si>
  <si>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</si>
  <si>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</si>
  <si>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</si>
  <si>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</si>
  <si>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</si>
  <si>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</si>
  <si>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</si>
  <si>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</si>
  <si>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</si>
  <si>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</si>
  <si>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</si>
  <si>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</si>
  <si>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</si>
  <si>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</si>
  <si>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</si>
  <si>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</si>
  <si>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</si>
  <si>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</si>
  <si>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</si>
  <si>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</si>
  <si>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</si>
  <si>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</si>
  <si>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</si>
  <si>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</si>
  <si>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</si>
  <si>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</si>
  <si>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</si>
  <si>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</si>
  <si>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</si>
  <si>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</si>
  <si>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</si>
  <si>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</si>
  <si>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</si>
  <si>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</si>
  <si>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</si>
  <si>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</si>
  <si>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</si>
  <si>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</si>
  <si>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</si>
  <si>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</si>
  <si>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</si>
  <si>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</si>
  <si>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</si>
  <si>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</si>
  <si>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</si>
  <si>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</si>
  <si>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</si>
  <si>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</si>
  <si>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</si>
  <si>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</si>
  <si>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</si>
  <si>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</si>
  <si>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</si>
  <si>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</si>
  <si>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</si>
  <si>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</si>
  <si>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</si>
  <si>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</si>
  <si>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</si>
  <si>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</si>
  <si>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</si>
  <si>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</si>
  <si>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</si>
  <si>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</si>
  <si>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</si>
  <si>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</si>
  <si>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</si>
  <si>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</si>
  <si>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</si>
  <si>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</si>
  <si>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</si>
  <si>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</si>
  <si>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</si>
  <si>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</si>
  <si>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</si>
  <si>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</si>
  <si>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</si>
  <si>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</si>
  <si>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</si>
  <si>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</si>
  <si>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</si>
  <si>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</si>
  <si>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</si>
  <si>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</si>
  <si>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</si>
  <si>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</si>
  <si>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</si>
  <si>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</si>
  <si>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</si>
  <si>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</si>
  <si>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</si>
  <si>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</si>
  <si>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</si>
  <si>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</si>
  <si>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</si>
  <si>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</si>
  <si>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</si>
  <si>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</si>
  <si>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</si>
  <si>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</si>
  <si>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</si>
  <si>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</si>
  <si>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</si>
  <si>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</si>
  <si>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</si>
  <si>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</si>
  <si>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</si>
  <si>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</si>
  <si>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</si>
  <si>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</si>
  <si>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</si>
  <si>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</si>
  <si>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</si>
  <si>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</si>
  <si>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</si>
  <si>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</si>
  <si>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</si>
  <si>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</si>
  <si>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</si>
  <si>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</si>
  <si>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</si>
  <si>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</si>
  <si>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</si>
  <si>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</si>
  <si>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</si>
  <si>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</si>
  <si>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</si>
  <si>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</si>
  <si>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</si>
  <si>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</si>
  <si>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</si>
  <si>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</si>
  <si>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</si>
  <si>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</si>
  <si>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</si>
  <si>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</si>
  <si>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</si>
  <si>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</si>
  <si>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</si>
  <si>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</si>
  <si>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</si>
  <si>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</si>
  <si>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</si>
  <si>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</si>
  <si>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</si>
  <si>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</si>
  <si>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</si>
  <si>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</si>
  <si>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</si>
  <si>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</si>
  <si>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</si>
  <si>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</si>
  <si>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</si>
  <si>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</si>
  <si>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</si>
  <si>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</si>
  <si>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</si>
  <si>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</si>
  <si>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</si>
  <si>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</si>
  <si>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</si>
  <si>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</si>
  <si>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</si>
  <si>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</si>
  <si>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</si>
  <si>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</si>
  <si>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</si>
  <si>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</si>
  <si>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</si>
  <si>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</si>
  <si>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</si>
  <si>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</si>
  <si>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</si>
  <si>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</si>
  <si>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</si>
  <si>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</si>
  <si>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</si>
  <si>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</si>
  <si>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</si>
  <si>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</si>
  <si>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</si>
  <si>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</si>
  <si>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</si>
  <si>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</si>
  <si>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</si>
  <si>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</si>
  <si>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</si>
  <si>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</si>
  <si>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</si>
  <si>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</si>
  <si>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</si>
  <si>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</si>
  <si>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</si>
  <si>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</si>
  <si>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</si>
  <si>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</si>
  <si>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</si>
  <si>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</si>
  <si>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</si>
  <si>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</si>
  <si>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</si>
  <si>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</si>
  <si>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</si>
  <si>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</si>
  <si>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</si>
  <si>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</si>
  <si>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</si>
  <si>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</si>
  <si>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</si>
  <si>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</si>
  <si>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</si>
  <si>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</si>
  <si>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</si>
  <si>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</si>
  <si>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</si>
  <si>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</si>
  <si>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</si>
  <si>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</si>
  <si>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</si>
  <si>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</si>
  <si>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</si>
  <si>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</si>
  <si>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</si>
  <si>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</si>
  <si>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</si>
  <si>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</si>
  <si>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</si>
  <si>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</si>
  <si>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</si>
  <si>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</si>
  <si>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</si>
  <si>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</si>
  <si>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</si>
  <si>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</si>
  <si>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</si>
  <si>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</si>
  <si>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</si>
  <si>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</si>
  <si>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</si>
  <si>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</si>
  <si>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</si>
  <si>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</si>
  <si>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</si>
  <si>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</si>
  <si>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</si>
  <si>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</si>
  <si>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</si>
  <si>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</si>
  <si>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</si>
  <si>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</si>
  <si>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</si>
  <si>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</si>
  <si>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</si>
  <si>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</si>
  <si>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</si>
  <si>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</si>
  <si>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</si>
  <si>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</si>
  <si>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</si>
  <si>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</si>
  <si>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</si>
  <si>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</si>
  <si>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</si>
  <si>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</si>
  <si>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</si>
  <si>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</si>
  <si>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</si>
  <si>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</si>
  <si>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</si>
  <si>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</si>
  <si>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</si>
  <si>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</si>
  <si>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</si>
  <si>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</si>
  <si>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</si>
  <si>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</si>
  <si>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</si>
  <si>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</si>
  <si>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</si>
  <si>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</si>
  <si>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</si>
  <si>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</si>
  <si>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</si>
  <si>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</si>
  <si>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</si>
  <si>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</si>
  <si>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</si>
  <si>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</si>
  <si>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</si>
  <si>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</si>
  <si>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</si>
  <si>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</si>
  <si>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</si>
  <si>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</si>
  <si>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</si>
  <si>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</si>
  <si>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</si>
  <si>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</si>
  <si>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</si>
  <si>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</si>
  <si>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</si>
  <si>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</si>
  <si>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</si>
  <si>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</si>
  <si>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</si>
  <si>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</si>
  <si>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</si>
  <si>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</si>
  <si>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</si>
  <si>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</si>
  <si>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</si>
  <si>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</si>
  <si>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</si>
  <si>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</si>
  <si>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</si>
  <si>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</si>
  <si>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</si>
  <si>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</si>
  <si>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</si>
  <si>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</si>
  <si>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</si>
  <si>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</si>
  <si>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</si>
  <si>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</si>
  <si>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</si>
  <si>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</si>
  <si>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</si>
  <si>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</si>
  <si>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</si>
  <si>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</si>
  <si>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</si>
  <si>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</si>
  <si>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</si>
  <si>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</si>
  <si>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</si>
  <si>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</si>
  <si>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</si>
  <si>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</si>
  <si>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</si>
  <si>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</si>
  <si>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</si>
  <si>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</si>
  <si>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</si>
  <si>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</si>
  <si>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</si>
  <si>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</si>
  <si>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</si>
  <si>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</si>
  <si>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</si>
  <si>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</si>
  <si>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</si>
  <si>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</si>
  <si>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</si>
  <si>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</si>
  <si>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</si>
  <si>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</si>
  <si>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</si>
  <si>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</si>
  <si>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</si>
  <si>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</si>
  <si>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</si>
  <si>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</si>
  <si>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</si>
  <si>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</si>
  <si>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</si>
  <si>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</si>
  <si>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</si>
  <si>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</si>
  <si>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</si>
  <si>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</si>
  <si>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</si>
  <si>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</si>
  <si>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</si>
  <si>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</si>
  <si>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</si>
  <si>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</si>
  <si>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</si>
  <si>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</si>
  <si>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</si>
  <si>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</si>
  <si>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</si>
  <si>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</si>
  <si>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</si>
  <si>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</si>
  <si>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</si>
  <si>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</si>
  <si>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</si>
  <si>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</si>
  <si>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</si>
  <si>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</si>
  <si>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</si>
  <si>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</si>
  <si>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</si>
  <si>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</si>
  <si>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</si>
  <si>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</si>
  <si>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</si>
  <si>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</si>
  <si>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</si>
  <si>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</si>
  <si>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</si>
  <si>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</si>
  <si>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</si>
  <si>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</si>
  <si>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</si>
  <si>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</si>
  <si>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</si>
  <si>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</si>
  <si>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</si>
  <si>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</si>
  <si>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</si>
  <si>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</si>
  <si>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</si>
  <si>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</si>
  <si>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</si>
  <si>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</si>
  <si>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</si>
  <si>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</si>
  <si>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</si>
  <si>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</si>
  <si>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</si>
  <si>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</si>
  <si>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</si>
  <si>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</si>
  <si>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</si>
  <si>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</si>
  <si>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</si>
  <si>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</si>
  <si>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</si>
  <si>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</si>
  <si>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</si>
  <si>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</si>
  <si>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</si>
  <si>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</si>
  <si>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</si>
  <si>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</si>
  <si>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</si>
  <si>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</si>
  <si>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</si>
  <si>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</si>
  <si>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</si>
  <si>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</si>
  <si>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</si>
  <si>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</si>
  <si>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</si>
  <si>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</si>
  <si>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</si>
  <si>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</si>
  <si>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</si>
  <si>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</si>
  <si>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</si>
  <si>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</si>
  <si>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</si>
  <si>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</si>
  <si>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</si>
  <si>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</si>
  <si>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</si>
  <si>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</si>
  <si>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</si>
  <si>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</si>
  <si>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</si>
  <si>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</si>
  <si>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</si>
  <si>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</si>
  <si>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</si>
  <si>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</si>
  <si>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</si>
  <si>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</si>
  <si>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</si>
  <si>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</si>
  <si>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</si>
  <si>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</si>
  <si>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</si>
  <si>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</si>
  <si>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</si>
  <si>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</si>
  <si>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</si>
  <si>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</si>
  <si>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</si>
  <si>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</si>
  <si>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</si>
  <si>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</si>
  <si>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</si>
  <si>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</si>
  <si>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</si>
  <si>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</si>
  <si>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</si>
  <si>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</si>
  <si>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</si>
  <si>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</si>
  <si>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</si>
  <si>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</si>
  <si>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</si>
  <si>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</si>
  <si>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</si>
  <si>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</si>
  <si>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</si>
  <si>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</si>
  <si>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</si>
  <si>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</si>
  <si>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</si>
  <si>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</si>
  <si>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</si>
  <si>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</si>
  <si>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</si>
  <si>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</si>
  <si>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</si>
  <si>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</si>
  <si>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</si>
  <si>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</si>
  <si>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</si>
  <si>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</si>
  <si>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</si>
  <si>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</si>
  <si>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</si>
  <si>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</si>
  <si>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</si>
  <si>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</si>
  <si>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</si>
  <si>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</si>
  <si>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</si>
  <si>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</si>
  <si>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</si>
  <si>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</si>
  <si>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</si>
  <si>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</si>
  <si>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</si>
  <si>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</si>
  <si>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</si>
  <si>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</si>
  <si>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</si>
  <si>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</si>
  <si>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</si>
  <si>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</si>
  <si>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</si>
  <si>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</si>
  <si>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</si>
  <si>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</si>
  <si>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</si>
  <si>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</si>
  <si>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</si>
  <si>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</si>
  <si>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</si>
  <si>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</si>
  <si>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</si>
  <si>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</si>
  <si>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</si>
  <si>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</si>
  <si>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</si>
  <si>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</si>
  <si>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</si>
  <si>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</si>
  <si>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</si>
  <si>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</si>
  <si>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</si>
  <si>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</si>
  <si>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</si>
  <si>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</si>
  <si>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</si>
  <si>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</si>
  <si>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</si>
  <si>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</si>
  <si>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</si>
  <si>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</si>
  <si>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</si>
  <si>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</si>
  <si>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</si>
  <si>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</si>
  <si>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</si>
  <si>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</si>
  <si>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</si>
  <si>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</si>
  <si>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</si>
  <si>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</si>
  <si>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</si>
  <si>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</si>
  <si>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</si>
  <si>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</si>
  <si>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</si>
  <si>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</si>
  <si>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</si>
  <si>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</si>
  <si>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</si>
  <si>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</si>
  <si>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</si>
  <si>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</si>
  <si>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</si>
  <si>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</si>
  <si>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</si>
  <si>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</si>
  <si>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</si>
  <si>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</si>
  <si>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</si>
  <si>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</si>
  <si>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</si>
  <si>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</si>
  <si>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</si>
  <si>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</si>
  <si>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</si>
  <si>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</si>
  <si>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</si>
  <si>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</si>
  <si>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</si>
  <si>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</si>
  <si>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</si>
  <si>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</si>
  <si>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</si>
  <si>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</si>
  <si>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</si>
  <si>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</si>
  <si>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</si>
  <si>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</si>
  <si>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</si>
  <si>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</si>
  <si>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</si>
  <si>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</si>
  <si>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</si>
  <si>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</si>
  <si>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</si>
  <si>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</si>
  <si>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</si>
  <si>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</si>
  <si>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</si>
  <si>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</si>
  <si>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</si>
  <si>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</si>
  <si>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</si>
  <si>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</si>
  <si>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</si>
  <si>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</si>
  <si>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</si>
  <si>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</si>
  <si>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</si>
  <si>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</si>
  <si>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</si>
  <si>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</si>
  <si>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</si>
  <si>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</si>
  <si>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</si>
  <si>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</si>
  <si>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</si>
  <si>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</si>
  <si>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</si>
  <si>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</si>
  <si>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</si>
  <si>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</si>
  <si>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</si>
  <si>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</si>
  <si>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</si>
  <si>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</si>
  <si>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</si>
  <si>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</si>
  <si>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</si>
  <si>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</si>
  <si>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</si>
  <si>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</si>
  <si>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</si>
  <si>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</si>
  <si>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</si>
  <si>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</si>
  <si>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</si>
  <si>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</si>
  <si>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</si>
  <si>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</si>
  <si>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</si>
  <si>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</si>
  <si>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</si>
  <si>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</si>
  <si>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</si>
  <si>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</si>
  <si>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</si>
  <si>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</si>
  <si>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</si>
  <si>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</si>
  <si>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</si>
  <si>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</si>
  <si>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</si>
  <si>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</si>
  <si>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</si>
  <si>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</si>
  <si>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</si>
  <si>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</si>
  <si>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</si>
  <si>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</si>
  <si>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</si>
  <si>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</si>
  <si>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</si>
  <si>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</si>
  <si>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</si>
  <si>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</si>
  <si>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</si>
  <si>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</si>
  <si>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</si>
  <si>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</si>
  <si>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</si>
  <si>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</si>
  <si>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</si>
  <si>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</si>
  <si>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</si>
  <si>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</si>
  <si>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</si>
  <si>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</si>
  <si>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</si>
  <si>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</si>
  <si>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</si>
  <si>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</si>
  <si>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</si>
  <si>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</si>
  <si>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</si>
  <si>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</si>
  <si>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</si>
  <si>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</si>
  <si>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</si>
  <si>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</si>
  <si>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</si>
  <si>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</si>
  <si>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</si>
  <si>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</si>
  <si>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</si>
  <si>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</si>
  <si>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</si>
  <si>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</si>
  <si>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</si>
  <si>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</si>
  <si>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</si>
  <si>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</si>
  <si>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</si>
  <si>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</si>
  <si>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</si>
  <si>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</si>
  <si>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</si>
  <si>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</si>
  <si>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</si>
  <si>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</si>
  <si>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</si>
  <si>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</si>
  <si>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</si>
  <si>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</si>
  <si>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</si>
  <si>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</si>
  <si>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</si>
  <si>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</si>
  <si>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</si>
  <si>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</si>
  <si>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</si>
  <si>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</si>
  <si>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</si>
  <si>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</si>
  <si>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</si>
  <si>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</si>
  <si>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</si>
  <si>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</si>
  <si>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</si>
  <si>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</si>
  <si>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</si>
  <si>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</si>
  <si>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</si>
  <si>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</si>
  <si>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</si>
  <si>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</si>
  <si>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</si>
  <si>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</si>
  <si>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</si>
  <si>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</si>
  <si>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</si>
  <si>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</si>
  <si>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</si>
  <si>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</si>
  <si>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</si>
  <si>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</si>
  <si>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</si>
  <si>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</si>
  <si>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</si>
  <si>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</si>
  <si>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</si>
  <si>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</si>
  <si>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</si>
  <si>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</si>
  <si>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</si>
  <si>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</si>
  <si>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</si>
  <si>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</si>
  <si>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</si>
  <si>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</si>
  <si>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</si>
  <si>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</si>
  <si>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</si>
  <si>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</si>
  <si>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</si>
  <si>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</si>
  <si>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</si>
  <si>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</si>
  <si>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</si>
  <si>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</si>
  <si>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</si>
  <si>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</si>
  <si>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</si>
  <si>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</si>
  <si>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</si>
  <si>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</si>
  <si>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</si>
  <si>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</si>
  <si>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</si>
  <si>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</si>
  <si>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</si>
  <si>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</si>
  <si>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</si>
  <si>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</si>
  <si>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</si>
  <si>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</si>
  <si>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</si>
  <si>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</si>
  <si>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</si>
  <si>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</si>
  <si>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</si>
  <si>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</si>
  <si>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</si>
  <si>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</si>
  <si>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</si>
  <si>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</si>
  <si>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</si>
  <si>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</si>
  <si>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</si>
  <si>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</si>
  <si>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</si>
  <si>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</si>
  <si>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</si>
  <si>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</si>
  <si>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</si>
  <si>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</si>
  <si>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</si>
  <si>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</si>
  <si>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</si>
  <si>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</si>
  <si>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</si>
  <si>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</si>
  <si>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</si>
  <si>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</si>
  <si>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</si>
  <si>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</si>
  <si>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</si>
  <si>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</si>
  <si>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</si>
  <si>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</si>
  <si>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</si>
  <si>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</si>
  <si>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</si>
  <si>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</si>
  <si>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</si>
  <si>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</si>
  <si>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</si>
  <si>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</si>
  <si>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</si>
  <si>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</si>
  <si>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</si>
  <si>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</si>
  <si>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</si>
  <si>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</si>
  <si>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</si>
  <si>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</si>
  <si>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</si>
  <si>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</si>
  <si>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</si>
  <si>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</si>
  <si>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</si>
  <si>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</si>
  <si>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</si>
  <si>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</si>
  <si>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</si>
  <si>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</si>
  <si>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</si>
  <si>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</si>
  <si>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</si>
  <si>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</si>
  <si>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</si>
  <si>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</si>
  <si>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</si>
  <si>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</si>
  <si>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</si>
  <si>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</si>
  <si>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</si>
  <si>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</si>
  <si>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</si>
  <si>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</si>
  <si>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</si>
  <si>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</si>
  <si>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</si>
  <si>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</si>
  <si>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</si>
  <si>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</si>
  <si>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</si>
  <si>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</si>
  <si>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</si>
  <si>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</si>
  <si>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</si>
  <si>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</si>
  <si>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</si>
  <si>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</si>
  <si>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</si>
  <si>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</si>
  <si>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</si>
  <si>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</si>
  <si>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</si>
  <si>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</si>
  <si>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</si>
  <si>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</si>
  <si>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</si>
  <si>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</si>
  <si>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</si>
  <si>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</si>
  <si>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</si>
  <si>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</si>
  <si>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</si>
  <si>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</si>
  <si>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</si>
  <si>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</si>
  <si>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</si>
  <si>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</si>
  <si>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</si>
  <si>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</si>
  <si>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</si>
  <si>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</si>
  <si>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</si>
  <si>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</si>
  <si>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</si>
  <si>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</si>
  <si>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</si>
  <si>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</si>
  <si>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</si>
  <si>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</si>
  <si>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</si>
  <si>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</si>
  <si>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</si>
  <si>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</si>
  <si>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</si>
  <si>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</si>
  <si>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</si>
  <si>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</si>
  <si>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</si>
  <si>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</si>
  <si>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</si>
  <si>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</si>
  <si>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</si>
  <si>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</si>
  <si>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</si>
  <si>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</si>
  <si>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</si>
  <si>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</si>
  <si>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</si>
  <si>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</si>
  <si>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</si>
  <si>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</si>
  <si>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</si>
  <si>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</si>
  <si>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</si>
  <si>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</si>
  <si>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</si>
  <si>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</si>
  <si>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</si>
  <si>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</si>
  <si>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</si>
  <si>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</si>
  <si>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</si>
  <si>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</si>
  <si>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</si>
  <si>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</si>
  <si>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</si>
  <si>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</si>
  <si>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</si>
  <si>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</si>
  <si>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</si>
  <si>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</si>
  <si>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</si>
  <si>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</si>
  <si>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</si>
  <si>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</si>
  <si>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</si>
  <si>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</si>
  <si>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</si>
  <si>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</si>
  <si>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</si>
  <si>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</si>
  <si>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</si>
  <si>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</si>
  <si>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</si>
  <si>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</si>
  <si>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</si>
  <si>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</si>
  <si>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</si>
  <si>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</si>
  <si>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</si>
  <si>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</si>
  <si>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</si>
  <si>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</si>
  <si>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</si>
  <si>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</si>
  <si>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</si>
  <si>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</si>
  <si>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</si>
  <si>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</si>
  <si>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</si>
  <si>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</si>
  <si>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</si>
  <si>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</si>
  <si>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</si>
  <si>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</si>
  <si>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</si>
  <si>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</si>
  <si>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</si>
  <si>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</si>
  <si>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</si>
  <si>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</si>
  <si>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</si>
  <si>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</si>
  <si>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</si>
  <si>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</si>
  <si>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</si>
  <si>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</si>
  <si>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</si>
  <si>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</si>
  <si>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</si>
  <si>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</si>
  <si>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</si>
  <si>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</si>
  <si>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</si>
  <si>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</si>
  <si>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</si>
  <si>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</si>
  <si>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</si>
  <si>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</si>
  <si>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</si>
  <si>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</si>
  <si>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</si>
  <si>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</si>
  <si>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</si>
  <si>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</si>
  <si>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</si>
  <si>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</si>
  <si>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</si>
  <si>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</si>
  <si>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</si>
  <si>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</si>
  <si>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</si>
  <si>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</si>
  <si>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</si>
  <si>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</si>
  <si>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</si>
  <si>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</si>
  <si>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</si>
  <si>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</si>
  <si>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</si>
  <si>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</si>
  <si>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</si>
  <si>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</si>
  <si>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</si>
  <si>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</si>
  <si>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</si>
  <si>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</si>
  <si>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</si>
  <si>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</si>
  <si>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</si>
  <si>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</si>
  <si>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</si>
  <si>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</si>
  <si>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</si>
  <si>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</si>
  <si>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</si>
  <si>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</si>
  <si>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</si>
  <si>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</si>
  <si>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</si>
  <si>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</si>
  <si>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</si>
  <si>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</si>
  <si>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</si>
  <si>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</si>
  <si>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</si>
  <si>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</si>
  <si>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</si>
  <si>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</si>
  <si>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</si>
  <si>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</si>
  <si>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</si>
  <si>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</si>
  <si>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</si>
  <si>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</si>
  <si>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</si>
  <si>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</si>
  <si>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</si>
  <si>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</si>
  <si>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</si>
  <si>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</si>
  <si>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</si>
  <si>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</si>
  <si>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</si>
  <si>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</si>
  <si>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</si>
  <si>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</si>
  <si>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</si>
  <si>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</si>
  <si>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</si>
  <si>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</si>
  <si>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</si>
  <si>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</si>
  <si>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</si>
  <si>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</si>
  <si>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</si>
  <si>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</si>
  <si>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</si>
  <si>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</si>
  <si>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</si>
  <si>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</si>
  <si>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</si>
  <si>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</si>
  <si>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</si>
  <si>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</si>
  <si>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</si>
  <si>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</si>
  <si>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</si>
  <si>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</si>
  <si>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</si>
  <si>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</si>
  <si>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</si>
  <si>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</si>
  <si>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</si>
  <si>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</si>
  <si>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</si>
  <si>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</si>
  <si>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</si>
  <si>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</si>
  <si>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</si>
  <si>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</si>
  <si>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</si>
  <si>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</si>
  <si>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</si>
  <si>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</si>
  <si>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</si>
  <si>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</si>
  <si>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</si>
  <si>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</si>
  <si>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</si>
  <si>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</si>
  <si>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</si>
  <si>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</si>
  <si>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</si>
  <si>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</si>
  <si>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</si>
  <si>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</si>
  <si>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</si>
  <si>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</si>
  <si>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</si>
  <si>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</si>
  <si>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</si>
  <si>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</si>
  <si>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</si>
  <si>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</si>
  <si>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</si>
  <si>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</si>
  <si>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</si>
  <si>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</si>
  <si>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</si>
  <si>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</si>
  <si>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</si>
  <si>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</si>
  <si>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</si>
  <si>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</si>
  <si>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</si>
  <si>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</si>
  <si>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</si>
  <si>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</si>
  <si>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</si>
  <si>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</si>
  <si>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</si>
  <si>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</si>
  <si>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</si>
  <si>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</si>
  <si>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</si>
  <si>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</si>
  <si>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</si>
  <si>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</si>
  <si>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</si>
  <si>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</si>
  <si>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</si>
  <si>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</si>
  <si>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</si>
  <si>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</si>
  <si>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</si>
  <si>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</si>
  <si>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</si>
  <si>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</si>
  <si>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</si>
  <si>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</si>
  <si>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</si>
  <si>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</si>
  <si>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</si>
  <si>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</si>
  <si>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</si>
  <si>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</si>
  <si>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</si>
  <si>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</si>
  <si>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</si>
  <si>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</si>
  <si>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</si>
  <si>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</si>
  <si>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</si>
  <si>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</si>
  <si>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</si>
  <si>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</si>
  <si>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</si>
  <si>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</si>
  <si>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</si>
  <si>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</si>
  <si>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</si>
  <si>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</si>
  <si>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</si>
  <si>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</si>
  <si>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</si>
  <si>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</si>
  <si>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</si>
  <si>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</si>
  <si>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</si>
  <si>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</si>
  <si>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</si>
  <si>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</si>
  <si>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</si>
  <si>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</si>
  <si>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</si>
  <si>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</si>
  <si>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</si>
  <si>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</si>
  <si>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</si>
  <si>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</si>
  <si>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</si>
  <si>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</si>
  <si>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</si>
  <si>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</si>
  <si>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</si>
  <si>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</si>
  <si>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</si>
  <si>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</si>
  <si>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</si>
  <si>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</si>
  <si>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</si>
  <si>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</si>
  <si>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</si>
  <si>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</si>
  <si>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</si>
  <si>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</si>
  <si>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</si>
  <si>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</si>
  <si>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</si>
  <si>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</si>
  <si>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</si>
  <si>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</si>
  <si>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</si>
  <si>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</si>
  <si>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</si>
  <si>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</si>
  <si>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</si>
  <si>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</si>
  <si>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</si>
  <si>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</si>
  <si>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</si>
  <si>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</si>
  <si>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</si>
  <si>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</si>
  <si>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</si>
  <si>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</si>
  <si>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</si>
  <si>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</si>
  <si>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</si>
  <si>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</si>
  <si>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</si>
  <si>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</si>
  <si>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</si>
  <si>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</si>
  <si>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</si>
  <si>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</si>
  <si>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</si>
  <si>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</si>
  <si>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</si>
  <si>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</si>
  <si>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</si>
  <si>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</si>
  <si>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</si>
  <si>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</si>
  <si>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</si>
  <si>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</si>
  <si>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</si>
  <si>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</si>
  <si>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</si>
  <si>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</si>
  <si>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</si>
  <si>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</si>
  <si>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</si>
  <si>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</si>
  <si>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</si>
  <si>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</si>
  <si>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</si>
  <si>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</si>
  <si>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</si>
  <si>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</si>
  <si>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</si>
  <si>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</si>
  <si>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</si>
  <si>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</si>
  <si>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</si>
  <si>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</si>
  <si>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</si>
  <si>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</si>
  <si>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</si>
  <si>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</si>
  <si>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</si>
  <si>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</si>
  <si>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</si>
  <si>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</si>
  <si>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</si>
  <si>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</si>
  <si>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</si>
  <si>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</si>
  <si>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</si>
  <si>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</si>
  <si>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</si>
  <si>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</si>
  <si>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</si>
  <si>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</si>
  <si>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</si>
  <si>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</si>
  <si>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</si>
  <si>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</si>
  <si>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</si>
  <si>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</si>
  <si>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</si>
  <si>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</si>
  <si>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</si>
  <si>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</si>
  <si>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</si>
  <si>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</si>
  <si>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</si>
  <si>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</si>
  <si>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</si>
  <si>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</si>
  <si>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</si>
  <si>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</si>
  <si>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</si>
  <si>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</si>
  <si>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</si>
  <si>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</si>
  <si>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</si>
  <si>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</si>
  <si>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</si>
  <si>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</si>
  <si>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</si>
  <si>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</si>
  <si>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</si>
  <si>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</si>
  <si>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</si>
  <si>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</si>
  <si>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</si>
  <si>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</si>
  <si>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</si>
  <si>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</si>
  <si>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</si>
  <si>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</si>
  <si>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</si>
  <si>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</si>
  <si>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</si>
  <si>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</si>
  <si>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</si>
  <si>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</si>
  <si>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</si>
  <si>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</si>
  <si>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</si>
  <si>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</si>
  <si>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</si>
  <si>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</si>
  <si>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</si>
  <si>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</si>
  <si>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</si>
  <si>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</si>
  <si>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</si>
  <si>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</si>
  <si>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</si>
  <si>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</si>
  <si>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</si>
  <si>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</si>
  <si>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</si>
  <si>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</si>
  <si>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</si>
  <si>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</si>
  <si>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</si>
  <si>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</si>
  <si>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</si>
  <si>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</si>
  <si>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</si>
  <si>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</si>
  <si>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</si>
  <si>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</si>
  <si>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</si>
  <si>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</si>
  <si>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</si>
  <si>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</si>
  <si>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</si>
  <si>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</si>
  <si>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</si>
  <si>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</si>
  <si>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</si>
  <si>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</si>
  <si>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</si>
  <si>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</si>
  <si>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</si>
  <si>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</si>
  <si>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</si>
  <si>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</si>
  <si>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</si>
  <si>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</si>
  <si>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</si>
  <si>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</si>
  <si>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</si>
  <si>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</si>
  <si>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</si>
  <si>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</si>
  <si>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</si>
  <si>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</si>
  <si>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</si>
  <si>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</si>
  <si>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</si>
  <si>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</si>
  <si>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</si>
  <si>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</si>
  <si>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</si>
  <si>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</si>
  <si>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</si>
  <si>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</si>
  <si>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</si>
  <si>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</si>
  <si>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</si>
  <si>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</si>
  <si>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</si>
  <si>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</si>
  <si>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</si>
  <si>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</si>
  <si>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</si>
  <si>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</si>
  <si>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</si>
  <si>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</si>
  <si>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</si>
  <si>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</si>
  <si>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</si>
  <si>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</si>
  <si>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</si>
  <si>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</si>
  <si>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</si>
  <si>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</si>
  <si>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</si>
  <si>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</si>
  <si>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</si>
  <si>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</si>
  <si>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</si>
  <si>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</si>
  <si>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</si>
  <si>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</si>
  <si>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</si>
  <si>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</si>
  <si>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</si>
  <si>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</si>
  <si>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</si>
  <si>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</si>
  <si>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</si>
  <si>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</si>
  <si>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</si>
  <si>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</si>
  <si>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</si>
  <si>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</si>
  <si>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</si>
  <si>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</si>
  <si>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</si>
  <si>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</si>
  <si>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</si>
  <si>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</si>
  <si>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</si>
  <si>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</si>
  <si>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</si>
  <si>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</si>
  <si>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</si>
  <si>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</si>
  <si>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</si>
  <si>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</si>
  <si>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</si>
  <si>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</si>
  <si>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</si>
  <si>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</si>
  <si>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</si>
  <si>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</si>
  <si>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</si>
  <si>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</si>
  <si>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</si>
  <si>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</si>
  <si>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</si>
  <si>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</si>
  <si>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</si>
  <si>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</si>
  <si>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</si>
  <si>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</si>
  <si>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</si>
  <si>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</si>
  <si>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</si>
  <si>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</si>
  <si>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</si>
  <si>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</si>
  <si>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</si>
  <si>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</si>
  <si>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</si>
  <si>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</si>
  <si>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</si>
  <si>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</si>
  <si>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</si>
  <si>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</si>
  <si>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</si>
  <si>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</si>
  <si>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</si>
  <si>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</si>
  <si>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</si>
  <si>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</si>
  <si>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</si>
  <si>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</si>
  <si>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</si>
  <si>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</si>
  <si>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</si>
  <si>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</si>
  <si>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</si>
  <si>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</si>
  <si>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</si>
  <si>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</si>
  <si>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</si>
  <si>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</si>
  <si>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</si>
  <si>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</si>
  <si>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</si>
  <si>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</si>
  <si>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</si>
  <si>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</si>
  <si>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</si>
  <si>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</si>
  <si>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</si>
  <si>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</si>
  <si>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</si>
  <si>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</si>
  <si>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</si>
  <si>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</si>
  <si>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</si>
  <si>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</si>
  <si>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</si>
  <si>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</si>
  <si>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</si>
  <si>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</si>
  <si>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</si>
  <si>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</si>
  <si>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</si>
  <si>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</si>
  <si>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</si>
  <si>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</si>
  <si>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</si>
  <si>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</si>
  <si>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</si>
  <si>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</si>
  <si>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</si>
  <si>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</si>
  <si>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</si>
  <si>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</si>
  <si>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</si>
  <si>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</si>
  <si>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</si>
  <si>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</si>
  <si>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</si>
  <si>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</si>
  <si>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</si>
  <si>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</si>
  <si>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</si>
  <si>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</si>
  <si>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</si>
  <si>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</si>
  <si>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</si>
  <si>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</si>
  <si>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</si>
  <si>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</si>
  <si>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</si>
  <si>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</si>
  <si>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</si>
  <si>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</si>
  <si>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</si>
  <si>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</si>
  <si>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</si>
  <si>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</si>
  <si>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</si>
  <si>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</si>
  <si>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</si>
  <si>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</si>
  <si>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</si>
  <si>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</si>
  <si>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</si>
  <si>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</si>
  <si>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</si>
  <si>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</si>
  <si>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</si>
  <si>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</si>
  <si>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</si>
  <si>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</si>
  <si>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</si>
  <si>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</si>
  <si>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</si>
  <si>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</si>
  <si>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</si>
  <si>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</si>
  <si>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</si>
  <si>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</si>
  <si>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</si>
  <si>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</si>
  <si>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</si>
  <si>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</si>
  <si>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</si>
  <si>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</si>
  <si>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</si>
  <si>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</si>
  <si>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</si>
  <si>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</si>
  <si>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</si>
  <si>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</si>
  <si>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</si>
  <si>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</si>
  <si>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</si>
  <si>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</si>
  <si>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</si>
  <si>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</si>
  <si>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</si>
  <si>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</si>
  <si>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</si>
  <si>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</si>
  <si>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</si>
  <si>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</si>
  <si>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</si>
  <si>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</si>
  <si>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</si>
  <si>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</si>
  <si>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</si>
  <si>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</si>
  <si>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</si>
  <si>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</si>
  <si>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</si>
  <si>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</si>
  <si>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</si>
  <si>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</si>
  <si>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</si>
  <si>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</si>
  <si>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</si>
  <si>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</si>
  <si>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</si>
  <si>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</si>
  <si>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</si>
  <si>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</si>
  <si>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</si>
  <si>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</si>
  <si>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</si>
  <si>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</si>
  <si>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</si>
  <si>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</si>
  <si>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</si>
  <si>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</si>
  <si>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</si>
  <si>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</si>
  <si>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</si>
  <si>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</si>
  <si>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</si>
  <si>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</si>
  <si>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</si>
  <si>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</si>
  <si>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</si>
  <si>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</si>
  <si>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</si>
  <si>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</si>
  <si>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</si>
  <si>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</si>
  <si>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</si>
  <si>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</si>
  <si>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</si>
  <si>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</si>
  <si>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</si>
  <si>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</si>
  <si>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</si>
  <si>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</si>
  <si>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</si>
  <si>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</si>
  <si>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</si>
  <si>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</si>
  <si>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</si>
  <si>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</si>
  <si>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</si>
  <si>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</si>
  <si>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</si>
  <si>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</si>
  <si>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</si>
  <si>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</si>
  <si>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</si>
  <si>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</si>
  <si>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</si>
  <si>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</si>
  <si>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</si>
  <si>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</si>
  <si>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</si>
  <si>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</si>
  <si>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</si>
  <si>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</si>
  <si>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</si>
  <si>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</si>
  <si>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</si>
  <si>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</si>
  <si>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</si>
  <si>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</si>
  <si>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</si>
  <si>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</si>
  <si>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</si>
  <si>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</si>
  <si>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</si>
  <si>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</si>
  <si>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</si>
  <si>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</si>
  <si>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</si>
  <si>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</si>
  <si>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</si>
  <si>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</si>
  <si>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</si>
  <si>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</si>
  <si>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</si>
  <si>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</si>
  <si>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</si>
  <si>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</si>
  <si>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</si>
  <si>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</si>
  <si>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</si>
  <si>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</si>
  <si>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</si>
  <si>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</si>
  <si>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</si>
  <si>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</si>
  <si>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</si>
  <si>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</si>
  <si>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</si>
  <si>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</si>
  <si>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</si>
  <si>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</si>
  <si>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</si>
  <si>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</si>
  <si>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</si>
  <si>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</si>
  <si>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</si>
  <si>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</si>
  <si>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</si>
  <si>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</si>
  <si>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</si>
  <si>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</si>
  <si>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</si>
  <si>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</si>
  <si>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</si>
  <si>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</si>
  <si>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</si>
  <si>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</si>
  <si>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</si>
  <si>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</si>
  <si>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</si>
  <si>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</si>
  <si>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</si>
  <si>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</si>
  <si>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</si>
  <si>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</si>
  <si>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</si>
  <si>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</si>
  <si>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</si>
  <si>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</si>
  <si>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</si>
  <si>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</si>
  <si>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</si>
  <si>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</si>
  <si>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</si>
  <si>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</si>
  <si>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</si>
  <si>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</si>
  <si>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</si>
  <si>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</si>
  <si>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</si>
  <si>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</si>
  <si>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</si>
  <si>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</si>
  <si>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</si>
  <si>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</si>
  <si>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</si>
  <si>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</si>
  <si>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</si>
  <si>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</si>
  <si>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</si>
  <si>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</si>
  <si>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</si>
  <si>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</si>
  <si>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</si>
  <si>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</si>
  <si>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</si>
  <si>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</si>
  <si>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</si>
  <si>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</si>
  <si>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</si>
  <si>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</si>
  <si>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</si>
  <si>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</si>
  <si>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</si>
  <si>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</si>
  <si>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</si>
  <si>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</si>
  <si>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</si>
  <si>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</si>
  <si>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</si>
  <si>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</si>
  <si>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</si>
  <si>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</si>
  <si>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</si>
  <si>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</si>
  <si>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</si>
  <si>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</si>
  <si>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</si>
  <si>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</si>
  <si>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</si>
  <si>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</si>
  <si>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</si>
  <si>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</si>
  <si>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</si>
  <si>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</si>
  <si>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</si>
  <si>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</si>
  <si>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</si>
  <si>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</si>
  <si>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</si>
  <si>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</si>
  <si>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</si>
  <si>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</si>
  <si>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</si>
  <si>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</si>
  <si>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</si>
  <si>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</si>
  <si>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</si>
  <si>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</si>
  <si>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</si>
  <si>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</si>
  <si>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</si>
  <si>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</si>
  <si>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</si>
  <si>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</si>
  <si>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</si>
  <si>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</si>
  <si>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</si>
  <si>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</si>
  <si>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</si>
  <si>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</si>
  <si>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</si>
  <si>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</si>
  <si>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</si>
  <si>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</si>
  <si>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</si>
  <si>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</si>
  <si>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</si>
  <si>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</si>
  <si>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</si>
  <si>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</si>
  <si>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</si>
  <si>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</si>
  <si>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</si>
  <si>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</si>
  <si>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</si>
  <si>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</si>
  <si>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</si>
  <si>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</si>
  <si>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</si>
  <si>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</si>
  <si>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</si>
  <si>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</si>
  <si>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</si>
  <si>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</si>
  <si>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</si>
  <si>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</si>
  <si>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</si>
  <si>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</si>
  <si>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</si>
  <si>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</si>
  <si>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</si>
  <si>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</si>
  <si>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</si>
  <si>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</si>
  <si>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</si>
  <si>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</si>
  <si>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</si>
  <si>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</si>
  <si>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</si>
  <si>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</si>
  <si>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</si>
  <si>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</si>
  <si>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</si>
  <si>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</si>
  <si>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</si>
  <si>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</si>
  <si>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</si>
  <si>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</si>
  <si>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</si>
  <si>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</si>
  <si>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</si>
  <si>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</si>
  <si>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</si>
  <si>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</si>
  <si>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</si>
  <si>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</si>
  <si>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</si>
  <si>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</si>
  <si>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</si>
  <si>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</si>
  <si>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</si>
  <si>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</si>
  <si>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</si>
  <si>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</si>
  <si>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</si>
  <si>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</si>
  <si>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</si>
  <si>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</si>
  <si>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</si>
  <si>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</si>
  <si>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</si>
  <si>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</si>
  <si>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</si>
  <si>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</si>
  <si>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</si>
  <si>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</si>
  <si>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</si>
  <si>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</si>
  <si>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</si>
  <si>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</si>
  <si>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</si>
  <si>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</si>
  <si>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</si>
  <si>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</si>
  <si>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</si>
  <si>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</si>
  <si>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</si>
  <si>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</si>
  <si>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</si>
  <si>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</si>
  <si>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</si>
  <si>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</si>
  <si>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</si>
  <si>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</si>
  <si>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</si>
  <si>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</si>
  <si>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</si>
  <si>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</si>
  <si>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</si>
  <si>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</si>
  <si>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</si>
  <si>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</si>
  <si>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</si>
  <si>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</si>
  <si>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</si>
  <si>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</si>
  <si>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</si>
  <si>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</si>
  <si>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</si>
  <si>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</si>
  <si>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</si>
  <si>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</si>
  <si>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</si>
  <si>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</si>
  <si>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</si>
  <si>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</si>
  <si>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</si>
  <si>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</si>
  <si>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</si>
  <si>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</si>
  <si>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</si>
  <si>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</si>
  <si>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</si>
  <si>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</si>
  <si>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</si>
  <si>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</si>
  <si>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</si>
  <si>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</si>
  <si>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</si>
  <si>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</si>
  <si>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</si>
  <si>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</si>
  <si>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</si>
  <si>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</si>
  <si>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</si>
  <si>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</si>
  <si>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</si>
  <si>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</si>
  <si>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</si>
  <si>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</si>
  <si>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</si>
  <si>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</si>
  <si>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</si>
  <si>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</si>
  <si>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</si>
  <si>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</si>
  <si>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</si>
  <si>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</si>
  <si>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</si>
  <si>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</si>
  <si>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</si>
  <si>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</si>
  <si>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</si>
  <si>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</si>
  <si>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</si>
  <si>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</si>
  <si>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</si>
  <si>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</si>
  <si>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</si>
  <si>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</si>
  <si>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</si>
  <si>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</si>
  <si>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</si>
  <si>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</si>
  <si>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</si>
  <si>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</si>
  <si>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</si>
  <si>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</si>
  <si>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</si>
  <si>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</si>
  <si>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</si>
  <si>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</si>
  <si>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</si>
  <si>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</si>
  <si>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</si>
  <si>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</si>
  <si>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</si>
  <si>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</si>
  <si>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</si>
  <si>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</si>
  <si>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</si>
  <si>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</si>
  <si>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</si>
  <si>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</si>
  <si>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</si>
  <si>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</si>
  <si>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</si>
  <si>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</si>
  <si>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</si>
  <si>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</si>
  <si>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</si>
  <si>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</si>
  <si>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</si>
  <si>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</si>
  <si>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</si>
  <si>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</si>
  <si>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</si>
  <si>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</si>
  <si>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</si>
  <si>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</si>
  <si>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</si>
  <si>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</si>
  <si>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</si>
  <si>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</si>
  <si>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</si>
  <si>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</si>
  <si>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</si>
  <si>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</si>
  <si>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</si>
  <si>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</si>
  <si>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</si>
  <si>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</si>
  <si>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</si>
  <si>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</si>
  <si>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</si>
  <si>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</si>
  <si>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</si>
  <si>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</si>
  <si>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</si>
  <si>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</si>
  <si>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</si>
  <si>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</si>
  <si>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</si>
  <si>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</si>
  <si>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</si>
  <si>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</si>
  <si>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</si>
  <si>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</si>
  <si>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</si>
  <si>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</si>
  <si>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</si>
  <si>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</si>
  <si>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</si>
  <si>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</si>
  <si>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</si>
  <si>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</si>
  <si>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</si>
  <si>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</si>
  <si>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</si>
  <si>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</si>
  <si>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</si>
  <si>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</si>
  <si>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</si>
  <si>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</si>
  <si>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</si>
  <si>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</si>
  <si>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</si>
  <si>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</si>
  <si>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</si>
  <si>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</si>
  <si>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</si>
  <si>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</si>
  <si>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</si>
  <si>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</si>
  <si>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</si>
  <si>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</si>
  <si>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</si>
  <si>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</si>
  <si>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</si>
  <si>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</si>
  <si>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</si>
  <si>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</si>
  <si>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</si>
  <si>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</si>
  <si>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</si>
  <si>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</si>
  <si>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</si>
  <si>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</si>
  <si>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</si>
  <si>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</si>
  <si>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</si>
  <si>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</si>
  <si>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</si>
  <si>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</si>
  <si>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</si>
  <si>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</si>
  <si>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</si>
  <si>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</si>
  <si>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</si>
  <si>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</si>
  <si>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</si>
  <si>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</si>
  <si>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</si>
  <si>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</si>
  <si>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</si>
  <si>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</si>
  <si>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</si>
  <si>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</si>
  <si>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</si>
  <si>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</si>
  <si>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</si>
  <si>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</si>
  <si>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</si>
  <si>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</si>
  <si>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</si>
  <si>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</si>
  <si>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</si>
  <si>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</si>
  <si>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</si>
  <si>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</si>
  <si>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</si>
  <si>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</si>
  <si>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</si>
  <si>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</si>
  <si>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</si>
  <si>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</si>
  <si>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</si>
  <si>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</si>
  <si>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</si>
  <si>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</si>
  <si>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</si>
  <si>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</si>
  <si>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</si>
  <si>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</si>
  <si>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</si>
  <si>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</si>
  <si>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</si>
  <si>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</si>
  <si>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</si>
  <si>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</si>
  <si>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</si>
  <si>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</si>
  <si>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</si>
  <si>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</si>
  <si>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</si>
  <si>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</si>
  <si>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</si>
  <si>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</si>
  <si>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</si>
  <si>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</si>
  <si>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</si>
  <si>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</si>
  <si>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</si>
  <si>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</si>
  <si>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</si>
  <si>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</si>
  <si>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</si>
  <si>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</si>
  <si>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</si>
  <si>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</si>
  <si>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</si>
  <si>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</si>
  <si>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</si>
  <si>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</si>
  <si>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</si>
  <si>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</si>
  <si>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</si>
  <si>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</si>
  <si>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</si>
  <si>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</si>
  <si>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</si>
  <si>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</si>
  <si>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</si>
  <si>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</si>
  <si>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</si>
  <si>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</si>
  <si>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</si>
  <si>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</si>
  <si>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</si>
  <si>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</si>
  <si>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</si>
  <si>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</si>
  <si>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</si>
  <si>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</si>
  <si>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</si>
  <si>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</si>
  <si>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</si>
  <si>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</si>
  <si>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</si>
  <si>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</si>
  <si>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</si>
  <si>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</si>
  <si>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</si>
  <si>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</si>
  <si>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</si>
  <si>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</si>
  <si>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</si>
  <si>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</si>
  <si>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</si>
  <si>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</si>
  <si>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</si>
  <si>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</si>
  <si>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</si>
  <si>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</si>
  <si>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</si>
  <si>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</si>
  <si>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</si>
  <si>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</si>
  <si>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</si>
  <si>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</si>
  <si>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</si>
  <si>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</si>
  <si>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</si>
  <si>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</si>
  <si>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</si>
  <si>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</si>
  <si>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</si>
  <si>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</si>
  <si>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</si>
  <si>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</si>
  <si>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</si>
  <si>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</si>
  <si>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</si>
  <si>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</si>
  <si>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</si>
  <si>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</si>
  <si>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</si>
  <si>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</si>
  <si>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</si>
  <si>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</si>
  <si>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</si>
  <si>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</si>
  <si>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</si>
  <si>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</si>
  <si>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</si>
  <si>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</si>
  <si>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</si>
  <si>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</si>
  <si>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</si>
  <si>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</si>
  <si>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</si>
  <si>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</si>
  <si>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</si>
  <si>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</si>
  <si>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</si>
  <si>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</si>
  <si>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</si>
  <si>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</si>
  <si>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</si>
  <si>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</si>
  <si>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</si>
  <si>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</si>
  <si>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</si>
  <si>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</si>
  <si>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</si>
  <si>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</si>
  <si>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</si>
  <si>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</si>
  <si>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</si>
  <si>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</si>
  <si>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</si>
  <si>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</si>
  <si>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</si>
  <si>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</si>
  <si>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</si>
  <si>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</si>
  <si>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</si>
  <si>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</si>
  <si>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</si>
  <si>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</si>
  <si>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</si>
  <si>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</si>
  <si>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</si>
  <si>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</si>
  <si>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</si>
  <si>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</si>
  <si>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</si>
  <si>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</si>
  <si>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</si>
  <si>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</si>
  <si>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</si>
  <si>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</si>
  <si>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</si>
  <si>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</si>
  <si>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</si>
  <si>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</si>
  <si>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</si>
  <si>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</si>
  <si>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</si>
  <si>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</si>
  <si>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</si>
  <si>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</si>
  <si>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</si>
  <si>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</si>
  <si>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</si>
  <si>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</si>
  <si>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</si>
  <si>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</si>
  <si>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</si>
  <si>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</si>
  <si>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</si>
  <si>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</si>
  <si>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</si>
  <si>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</si>
  <si>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</si>
  <si>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</si>
  <si>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</si>
  <si>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</si>
  <si>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</si>
  <si>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</si>
  <si>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</si>
  <si>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</si>
  <si>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</si>
  <si>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</si>
  <si>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</si>
  <si>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</si>
  <si>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</si>
  <si>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</si>
  <si>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</si>
  <si>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</si>
  <si>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</si>
  <si>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</si>
  <si>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</si>
  <si>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</si>
  <si>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</si>
  <si>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</si>
  <si>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</si>
  <si>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</si>
  <si>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</si>
  <si>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</si>
  <si>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</si>
  <si>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</si>
  <si>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</si>
  <si>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</si>
  <si>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</si>
  <si>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</si>
  <si>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</si>
  <si>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</si>
  <si>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</si>
  <si>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</si>
  <si>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</si>
  <si>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</si>
  <si>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</si>
  <si>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</si>
  <si>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</si>
  <si>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</si>
  <si>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</si>
  <si>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</si>
  <si>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</si>
  <si>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</si>
  <si>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</si>
  <si>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</si>
  <si>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</si>
  <si>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</si>
  <si>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</si>
  <si>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</si>
  <si>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</si>
  <si>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</si>
  <si>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</si>
  <si>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</si>
  <si>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</si>
  <si>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</si>
  <si>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</si>
  <si>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</si>
  <si>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</si>
  <si>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</si>
  <si>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</si>
  <si>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</si>
  <si>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</si>
  <si>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</si>
  <si>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</si>
  <si>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</si>
  <si>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</si>
  <si>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</si>
  <si>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</si>
  <si>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</si>
  <si>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</si>
  <si>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</si>
  <si>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</si>
  <si>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</si>
  <si>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</si>
  <si>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</si>
  <si>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</si>
  <si>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</si>
  <si>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</si>
  <si>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</si>
  <si>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</si>
  <si>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</si>
  <si>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</si>
  <si>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</si>
  <si>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</si>
  <si>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</si>
  <si>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</si>
  <si>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</si>
  <si>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</si>
  <si>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</si>
  <si>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</si>
  <si>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</si>
  <si>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</si>
  <si>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</si>
  <si>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</si>
  <si>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</si>
  <si>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</si>
  <si>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</si>
  <si>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</si>
  <si>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</si>
  <si>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</si>
  <si>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</si>
  <si>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</si>
  <si>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</si>
  <si>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</si>
  <si>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</si>
  <si>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</si>
  <si>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</si>
  <si>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</si>
  <si>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</si>
  <si>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</si>
  <si>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</si>
  <si>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</si>
  <si>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</si>
  <si>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</si>
  <si>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</si>
  <si>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</si>
  <si>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</si>
  <si>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</si>
  <si>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</si>
  <si>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</si>
  <si>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</si>
  <si>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</si>
  <si>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</si>
  <si>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</si>
  <si>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</si>
  <si>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</si>
  <si>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</si>
  <si>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</si>
  <si>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</si>
  <si>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</si>
  <si>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</si>
  <si>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</si>
  <si>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</si>
  <si>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</si>
  <si>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</si>
  <si>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</si>
  <si>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</si>
  <si>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</si>
  <si>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</si>
  <si>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</si>
  <si>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</si>
  <si>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</si>
  <si>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</si>
  <si>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</si>
  <si>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</si>
  <si>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</si>
  <si>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</si>
  <si>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</si>
  <si>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</si>
  <si>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</si>
  <si>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</si>
  <si>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</si>
  <si>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</si>
  <si>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</si>
  <si>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</si>
  <si>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</si>
  <si>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</si>
  <si>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</si>
  <si>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</si>
  <si>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</si>
  <si>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</si>
  <si>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</si>
  <si>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</si>
  <si>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</si>
  <si>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</si>
  <si>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</si>
  <si>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</si>
  <si>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</si>
  <si>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</si>
  <si>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</si>
  <si>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</si>
  <si>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</si>
  <si>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</si>
  <si>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</si>
  <si>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</si>
  <si>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</si>
  <si>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</si>
  <si>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</si>
  <si>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</si>
  <si>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</si>
  <si>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</si>
  <si>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</si>
  <si>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</si>
  <si>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</si>
  <si>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</si>
  <si>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</si>
  <si>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</si>
  <si>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</si>
  <si>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</si>
  <si>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</si>
  <si>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</si>
  <si>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</si>
  <si>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</si>
  <si>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</si>
  <si>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</si>
  <si>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</si>
  <si>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</si>
  <si>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</si>
  <si>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</si>
  <si>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</si>
  <si>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</si>
  <si>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</si>
  <si>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</si>
  <si>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</si>
  <si>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</si>
  <si>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</si>
  <si>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</si>
  <si>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</si>
  <si>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</si>
  <si>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</si>
  <si>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</si>
  <si>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</si>
  <si>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</si>
  <si>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</si>
  <si>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</si>
  <si>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</si>
  <si>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</si>
  <si>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</si>
  <si>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</si>
  <si>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</si>
  <si>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</si>
  <si>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</si>
  <si>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</si>
  <si>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</si>
  <si>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</si>
  <si>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</si>
  <si>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</si>
  <si>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</si>
  <si>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</si>
  <si>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</si>
  <si>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</si>
  <si>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</si>
  <si>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</si>
  <si>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</si>
  <si>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</si>
  <si>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</si>
  <si>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</si>
  <si>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</si>
  <si>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</si>
  <si>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</si>
  <si>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</si>
  <si>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</si>
  <si>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</si>
  <si>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</si>
  <si>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</si>
  <si>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</si>
  <si>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</si>
  <si>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</si>
  <si>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</si>
  <si>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</si>
  <si>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</si>
  <si>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</si>
  <si>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</si>
  <si>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</si>
  <si>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</si>
  <si>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</si>
  <si>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</si>
  <si>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</si>
  <si>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</si>
  <si>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</si>
  <si>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</si>
  <si>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</si>
  <si>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</si>
  <si>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</si>
  <si>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</si>
  <si>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</si>
  <si>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</si>
  <si>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</si>
  <si>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</si>
  <si>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</si>
  <si>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</si>
  <si>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</si>
  <si>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</si>
  <si>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</si>
  <si>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</si>
  <si>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</si>
  <si>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</si>
  <si>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</si>
  <si>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</si>
  <si>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</si>
  <si>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</si>
  <si>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</si>
  <si>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</si>
  <si>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</si>
  <si>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</si>
  <si>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</si>
  <si>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</si>
  <si>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</si>
  <si>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</si>
  <si>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</si>
  <si>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</si>
  <si>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</si>
  <si>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</si>
  <si>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</si>
  <si>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</si>
  <si>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</si>
  <si>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</si>
  <si>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</si>
  <si>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</si>
  <si>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</si>
  <si>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</si>
  <si>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</si>
  <si>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</si>
  <si>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</si>
  <si>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</si>
  <si>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</si>
  <si>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</si>
  <si>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</si>
  <si>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</si>
  <si>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</si>
  <si>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</si>
  <si>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</si>
  <si>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</si>
  <si>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</si>
  <si>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</si>
  <si>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</si>
  <si>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</si>
  <si>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</si>
  <si>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</si>
  <si>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</si>
  <si>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</si>
  <si>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</si>
  <si>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</si>
  <si>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</si>
  <si>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</si>
  <si>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</si>
  <si>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</si>
  <si>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</si>
  <si>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</si>
  <si>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</si>
  <si>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</si>
  <si>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</si>
  <si>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</si>
  <si>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</si>
  <si>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</si>
  <si>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</si>
  <si>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</si>
  <si>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</si>
  <si>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</si>
  <si>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</si>
  <si>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</si>
  <si>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</si>
  <si>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</si>
  <si>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</si>
  <si>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</si>
  <si>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</si>
  <si>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</si>
  <si>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</si>
  <si>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</si>
  <si>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</si>
  <si>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</si>
  <si>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</si>
  <si>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</si>
  <si>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</si>
  <si>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</si>
  <si>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</si>
  <si>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</si>
  <si>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</si>
  <si>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</si>
  <si>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</si>
  <si>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</si>
  <si>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</si>
  <si>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</si>
  <si>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</si>
  <si>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</si>
  <si>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</si>
  <si>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</si>
  <si>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</si>
  <si>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</si>
  <si>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</si>
  <si>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</si>
  <si>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</si>
  <si>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</si>
  <si>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</si>
  <si>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</si>
  <si>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</si>
  <si>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</si>
  <si>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</si>
  <si>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</si>
  <si>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</si>
  <si>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</si>
  <si>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</si>
  <si>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</si>
  <si>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</si>
  <si>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</si>
  <si>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</si>
  <si>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</si>
  <si>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</si>
  <si>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</si>
  <si>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</si>
  <si>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</si>
  <si>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</si>
  <si>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</si>
  <si>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</si>
  <si>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</si>
  <si>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</si>
  <si>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</si>
  <si>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</si>
  <si>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</si>
  <si>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</si>
  <si>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</si>
  <si>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</si>
  <si>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</si>
  <si>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</si>
  <si>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</si>
  <si>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</si>
  <si>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</si>
  <si>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</si>
  <si>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</si>
  <si>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</si>
  <si>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</si>
  <si>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</si>
  <si>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</si>
  <si>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</si>
  <si>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</si>
  <si>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</si>
  <si>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</si>
  <si>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</si>
  <si>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</si>
  <si>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</si>
  <si>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</si>
  <si>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</si>
  <si>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</si>
  <si>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</si>
  <si>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</si>
  <si>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</si>
  <si>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</si>
  <si>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</si>
  <si>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</si>
  <si>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</si>
  <si>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</si>
  <si>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</si>
  <si>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</si>
  <si>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</si>
  <si>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</si>
  <si>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</si>
  <si>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</si>
  <si>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</si>
  <si>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</si>
  <si>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</si>
  <si>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</si>
  <si>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</si>
  <si>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</si>
  <si>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</si>
  <si>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</si>
  <si>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</si>
  <si>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</si>
  <si>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</si>
  <si>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</si>
  <si>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</si>
  <si>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</si>
  <si>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</si>
  <si>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</si>
  <si>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</si>
  <si>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</si>
  <si>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</si>
  <si>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</si>
  <si>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</si>
  <si>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</si>
  <si>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</si>
  <si>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</si>
  <si>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</si>
  <si>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</si>
  <si>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</si>
  <si>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</si>
  <si>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</si>
  <si>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</si>
  <si>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</si>
  <si>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</si>
  <si>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</si>
  <si>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</si>
  <si>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</si>
  <si>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</si>
  <si>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</si>
  <si>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</si>
  <si>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</si>
  <si>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</si>
  <si>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</si>
  <si>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</si>
  <si>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</si>
  <si>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</si>
  <si>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</si>
  <si>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</si>
  <si>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</si>
  <si>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</si>
  <si>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</si>
  <si>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</si>
  <si>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</si>
  <si>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</si>
  <si>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</si>
  <si>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</si>
  <si>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</si>
  <si>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</si>
  <si>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</si>
  <si>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</si>
  <si>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</si>
  <si>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</si>
  <si>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</si>
  <si>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</si>
  <si>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</si>
  <si>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</si>
  <si>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</si>
  <si>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</si>
  <si>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</si>
  <si>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</si>
  <si>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</si>
  <si>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</si>
  <si>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</si>
  <si>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</si>
  <si>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</si>
  <si>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</si>
  <si>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</si>
  <si>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</si>
  <si>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</si>
  <si>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</si>
  <si>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</si>
  <si>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</si>
  <si>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</si>
  <si>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</si>
  <si>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</si>
  <si>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</si>
  <si>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</si>
  <si>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</si>
  <si>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</si>
  <si>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</si>
  <si>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</si>
  <si>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</si>
  <si>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</si>
  <si>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</si>
  <si>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</si>
  <si>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</si>
  <si>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</si>
  <si>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</si>
  <si>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</si>
  <si>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</si>
  <si>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</si>
  <si>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</si>
  <si>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</si>
  <si>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</si>
  <si>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</si>
  <si>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</si>
  <si>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</si>
  <si>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</si>
  <si>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</si>
  <si>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</si>
  <si>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</si>
  <si>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</si>
  <si>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</si>
  <si>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</si>
  <si>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</si>
  <si>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</si>
  <si>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</si>
  <si>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</si>
  <si>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</si>
  <si>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</si>
  <si>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</si>
  <si>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</si>
  <si>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</si>
  <si>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</si>
  <si>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</si>
  <si>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</si>
  <si>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</si>
  <si>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</si>
  <si>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</si>
  <si>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</si>
  <si>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</si>
  <si>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</si>
  <si>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</si>
  <si>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</si>
  <si>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</si>
  <si>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</si>
  <si>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</si>
  <si>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</si>
  <si>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</si>
  <si>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</si>
  <si>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</si>
  <si>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</si>
  <si>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</si>
  <si>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</si>
  <si>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</si>
  <si>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</si>
  <si>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</si>
  <si>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</si>
  <si>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</si>
  <si>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</si>
  <si>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</si>
  <si>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</si>
  <si>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</si>
  <si>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</si>
  <si>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</si>
  <si>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</si>
  <si>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</si>
  <si>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</si>
  <si>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</si>
  <si>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</si>
  <si>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</si>
  <si>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</si>
  <si>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</si>
  <si>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</si>
  <si>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</si>
  <si>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</si>
  <si>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</si>
  <si>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</si>
  <si>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</si>
  <si>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</si>
  <si>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</si>
  <si>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</si>
  <si>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</si>
  <si>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</si>
  <si>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</si>
  <si>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</si>
  <si>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</si>
  <si>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</si>
  <si>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</si>
  <si>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</si>
  <si>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</si>
  <si>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</si>
  <si>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</si>
  <si>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</si>
  <si>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</si>
  <si>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</si>
  <si>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</si>
  <si>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</si>
  <si>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</si>
  <si>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</si>
  <si>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</si>
  <si>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</si>
  <si>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</si>
  <si>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</si>
  <si>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</si>
  <si>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</si>
  <si>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</si>
  <si>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</si>
  <si>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</si>
  <si>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</si>
  <si>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</si>
  <si>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</si>
  <si>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</si>
  <si>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</si>
  <si>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</si>
  <si>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</si>
  <si>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</si>
  <si>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</si>
  <si>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</si>
  <si>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</si>
  <si>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</si>
  <si>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</si>
  <si>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</si>
  <si>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</si>
  <si>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</si>
  <si>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</si>
  <si>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</si>
  <si>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</si>
  <si>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</si>
  <si>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</si>
  <si>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</si>
  <si>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</si>
  <si>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</si>
  <si>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</si>
  <si>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</si>
  <si>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</si>
  <si>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</si>
  <si>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</si>
  <si>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</si>
  <si>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</si>
  <si>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</si>
  <si>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</si>
  <si>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</si>
  <si>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</si>
  <si>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</si>
  <si>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</si>
  <si>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</si>
  <si>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</si>
  <si>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</si>
  <si>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</si>
  <si>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</si>
  <si>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</si>
  <si>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</si>
  <si>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</si>
  <si>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</si>
  <si>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</si>
  <si>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</si>
  <si>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</si>
  <si>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</si>
  <si>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</si>
  <si>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</si>
  <si>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</si>
  <si>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</si>
  <si>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</si>
  <si>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</si>
  <si>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</si>
  <si>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</si>
  <si>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</si>
  <si>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</si>
  <si>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</si>
  <si>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</si>
  <si>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</si>
  <si>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</si>
  <si>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</si>
  <si>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</si>
  <si>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</si>
  <si>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</si>
  <si>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</si>
  <si>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</si>
  <si>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</si>
  <si>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</si>
  <si>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</si>
  <si>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</si>
  <si>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</si>
  <si>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</si>
  <si>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</si>
  <si>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</si>
  <si>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</si>
  <si>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</si>
  <si>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</si>
  <si>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</si>
  <si>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</si>
  <si>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</si>
  <si>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</si>
  <si>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</si>
  <si>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</si>
  <si>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</si>
  <si>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</si>
  <si>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</si>
  <si>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</si>
  <si>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</si>
  <si>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</si>
  <si>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</si>
  <si>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</si>
  <si>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</si>
  <si>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</si>
  <si>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</si>
  <si>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</si>
  <si>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</si>
  <si>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</si>
  <si>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</si>
  <si>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</si>
  <si>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</si>
  <si>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</si>
  <si>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</si>
  <si>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</si>
  <si>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</si>
  <si>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</si>
  <si>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</si>
  <si>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</si>
  <si>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</si>
  <si>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</si>
  <si>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</si>
  <si>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</si>
  <si>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</si>
  <si>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</si>
  <si>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</si>
  <si>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</si>
  <si>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</si>
  <si>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</si>
  <si>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</si>
  <si>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</si>
  <si>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</si>
  <si>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</si>
  <si>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</si>
  <si>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</si>
  <si>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</si>
  <si>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</si>
  <si>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</si>
  <si>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</si>
  <si>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</si>
  <si>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</si>
  <si>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</si>
  <si>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</si>
  <si>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</si>
  <si>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</si>
  <si>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</si>
  <si>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</si>
  <si>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</si>
  <si>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</si>
  <si>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</si>
  <si>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</si>
  <si>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</si>
  <si>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</si>
  <si>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</si>
  <si>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</si>
  <si>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</si>
  <si>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</si>
  <si>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</si>
  <si>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</si>
  <si>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</si>
  <si>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</si>
  <si>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</si>
  <si>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</si>
  <si>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</si>
  <si>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</si>
  <si>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</si>
  <si>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</si>
  <si>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</si>
  <si>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</si>
  <si>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</si>
  <si>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</si>
  <si>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</si>
  <si>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</si>
  <si>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</si>
  <si>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</si>
  <si>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</si>
  <si>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</si>
  <si>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</si>
  <si>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</si>
  <si>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</si>
  <si>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</si>
  <si>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</si>
  <si>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</si>
  <si>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</si>
  <si>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</si>
  <si>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</si>
  <si>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</si>
  <si>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</si>
  <si>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</si>
  <si>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</si>
  <si>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</si>
  <si>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</si>
  <si>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</si>
  <si>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</si>
  <si>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</si>
  <si>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</si>
  <si>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</si>
  <si>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</si>
  <si>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</si>
  <si>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</si>
  <si>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</si>
  <si>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</si>
  <si>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</si>
  <si>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</si>
  <si>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</si>
  <si>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</si>
  <si>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</si>
  <si>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</si>
  <si>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</si>
  <si>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</si>
  <si>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</si>
  <si>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</si>
  <si>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</si>
  <si>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</si>
  <si>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</si>
  <si>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</si>
  <si>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</si>
  <si>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</si>
  <si>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</si>
  <si>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</si>
  <si>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</si>
  <si>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</si>
  <si>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</si>
  <si>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</si>
  <si>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</si>
  <si>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</si>
  <si>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</si>
  <si>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</si>
  <si>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</si>
  <si>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</si>
  <si>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</si>
  <si>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</si>
  <si>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</si>
  <si>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</si>
  <si>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</si>
  <si>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</si>
  <si>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</si>
  <si>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</si>
  <si>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</si>
  <si>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</si>
  <si>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</si>
  <si>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</si>
  <si>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</si>
  <si>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</si>
  <si>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</si>
  <si>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</si>
  <si>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</si>
  <si>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</si>
  <si>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</si>
  <si>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</si>
  <si>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</si>
  <si>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</si>
  <si>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</si>
  <si>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</si>
  <si>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</si>
  <si>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</si>
  <si>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</si>
  <si>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</si>
  <si>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</si>
  <si>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</si>
  <si>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</si>
  <si>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</si>
  <si>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</si>
  <si>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</si>
  <si>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</si>
  <si>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</si>
  <si>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</si>
  <si>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</si>
  <si>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</si>
  <si>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</si>
  <si>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</si>
  <si>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</si>
  <si>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</si>
  <si>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</si>
  <si>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</si>
  <si>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</si>
  <si>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</si>
  <si>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</si>
  <si>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</si>
  <si>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</si>
  <si>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</si>
  <si>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</si>
  <si>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</si>
  <si>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</si>
  <si>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</si>
  <si>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</si>
  <si>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</si>
  <si>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</si>
  <si>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</si>
  <si>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</si>
  <si>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</si>
  <si>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</si>
  <si>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</si>
  <si>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</si>
  <si>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</si>
  <si>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</si>
  <si>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</si>
  <si>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</si>
  <si>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</si>
  <si>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</si>
  <si>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</si>
  <si>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</si>
  <si>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</si>
  <si>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</si>
  <si>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</si>
  <si>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</si>
  <si>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</si>
  <si>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</si>
  <si>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</si>
  <si>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</si>
  <si>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</si>
  <si>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</si>
  <si>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</si>
  <si>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</si>
  <si>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</si>
  <si>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</si>
  <si>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</si>
  <si>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</si>
  <si>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</si>
  <si>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</si>
  <si>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</si>
  <si>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</si>
  <si>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</si>
  <si>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</si>
  <si>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</si>
  <si>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</si>
  <si>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</si>
  <si>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</si>
  <si>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</si>
  <si>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</si>
  <si>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</si>
  <si>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</si>
  <si>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</si>
  <si>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</si>
  <si>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</si>
  <si>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</si>
  <si>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</si>
  <si>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</si>
  <si>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</si>
  <si>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</si>
  <si>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</si>
  <si>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</si>
  <si>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</si>
  <si>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</si>
  <si>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</si>
  <si>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</si>
  <si>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</si>
  <si>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</si>
  <si>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</si>
  <si>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</si>
  <si>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</si>
  <si>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</si>
  <si>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</si>
  <si>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</si>
  <si>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</si>
  <si>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</si>
  <si>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</si>
  <si>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</si>
  <si>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</si>
  <si>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</si>
  <si>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</si>
  <si>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</si>
  <si>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</si>
  <si>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</si>
  <si>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</si>
  <si>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</si>
  <si>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</si>
  <si>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</si>
  <si>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</si>
  <si>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</si>
  <si>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</si>
  <si>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</si>
  <si>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</si>
  <si>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</si>
  <si>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</si>
  <si>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</si>
  <si>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</si>
  <si>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</si>
  <si>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</si>
  <si>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</si>
  <si>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</si>
  <si>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</si>
  <si>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</si>
  <si>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</si>
  <si>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</si>
  <si>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</si>
  <si>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</si>
  <si>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</si>
  <si>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</si>
  <si>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</si>
  <si>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</si>
  <si>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</si>
  <si>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</si>
  <si>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</si>
  <si>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</si>
  <si>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</si>
  <si>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</si>
  <si>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</si>
  <si>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</si>
  <si>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</si>
  <si>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</si>
  <si>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</si>
  <si>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</si>
  <si>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</si>
  <si>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</si>
  <si>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</si>
  <si>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</si>
  <si>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</si>
  <si>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</si>
  <si>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</si>
  <si>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</si>
  <si>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</si>
  <si>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</si>
  <si>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</si>
  <si>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</si>
  <si>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</si>
  <si>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</si>
  <si>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</si>
  <si>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</si>
  <si>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</si>
  <si>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</si>
  <si>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</si>
  <si>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</si>
  <si>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</si>
  <si>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</si>
  <si>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</si>
  <si>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</si>
  <si>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</si>
  <si>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</si>
  <si>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</si>
  <si>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</si>
  <si>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</si>
  <si>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</si>
  <si>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</si>
  <si>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</si>
  <si>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</si>
  <si>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</si>
  <si>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</si>
  <si>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</si>
  <si>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</si>
  <si>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</si>
  <si>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</si>
  <si>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</si>
  <si>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</si>
  <si>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</si>
  <si>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</si>
  <si>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</si>
  <si>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</si>
  <si>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</si>
  <si>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</si>
  <si>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</si>
  <si>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</si>
  <si>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</si>
  <si>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</si>
  <si>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</si>
  <si>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</si>
  <si>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</si>
  <si>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</si>
  <si>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</si>
  <si>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</si>
  <si>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</si>
  <si>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</si>
  <si>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</si>
  <si>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</si>
  <si>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</si>
  <si>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</si>
  <si>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</si>
  <si>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</si>
  <si>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</si>
  <si>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</si>
  <si>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</si>
  <si>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</si>
  <si>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</si>
  <si>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</si>
  <si>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</si>
  <si>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</si>
  <si>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</si>
  <si>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</si>
  <si>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</si>
  <si>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</si>
  <si>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</si>
  <si>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</si>
  <si>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</si>
  <si>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</si>
  <si>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</si>
  <si>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</si>
  <si>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</si>
  <si>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</si>
  <si>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</si>
  <si>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</si>
  <si>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</si>
  <si>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</si>
  <si>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</si>
  <si>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</si>
  <si>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</si>
  <si>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</si>
  <si>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</si>
  <si>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</si>
  <si>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</si>
  <si>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</si>
  <si>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</si>
  <si>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</si>
  <si>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</si>
  <si>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</si>
  <si>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</si>
  <si>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</si>
  <si>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</si>
  <si>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</si>
  <si>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</si>
  <si>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</si>
  <si>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</si>
  <si>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</si>
  <si>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</si>
  <si>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</si>
  <si>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</si>
  <si>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</si>
  <si>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</si>
  <si>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</si>
  <si>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</si>
  <si>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</si>
  <si>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</si>
  <si>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</si>
  <si>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</si>
  <si>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</si>
  <si>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</si>
  <si>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</si>
  <si>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</si>
  <si>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</si>
  <si>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</si>
  <si>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</si>
  <si>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</si>
  <si>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</si>
  <si>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</si>
  <si>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</si>
  <si>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</si>
  <si>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</si>
  <si>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</si>
  <si>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</si>
  <si>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</si>
  <si>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</si>
  <si>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</si>
  <si>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</si>
  <si>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</si>
  <si>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</si>
  <si>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</si>
  <si>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</si>
  <si>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</si>
  <si>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</si>
  <si>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</si>
  <si>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</si>
  <si>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</si>
  <si>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</si>
  <si>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</si>
  <si>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</si>
  <si>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</si>
  <si>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</si>
  <si>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</si>
  <si>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</si>
  <si>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</si>
  <si>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</si>
  <si>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</si>
  <si>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</si>
  <si>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</si>
  <si>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</si>
  <si>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</si>
  <si>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</si>
  <si>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</si>
  <si>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</si>
  <si>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</si>
  <si>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</si>
  <si>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</si>
  <si>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</si>
  <si>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</si>
  <si>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</si>
  <si>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</si>
  <si>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</si>
  <si>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</si>
  <si>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</si>
  <si>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</si>
  <si>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</si>
  <si>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</si>
  <si>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</si>
  <si>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</si>
  <si>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</si>
  <si>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</si>
  <si>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</si>
  <si>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</si>
  <si>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</si>
  <si>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</si>
  <si>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</si>
  <si>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</si>
  <si>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</si>
  <si>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</si>
  <si>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</si>
  <si>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</si>
  <si>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</si>
  <si>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</si>
  <si>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</si>
  <si>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</si>
  <si>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</si>
  <si>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</si>
  <si>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</si>
  <si>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</si>
  <si>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</si>
  <si>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</si>
  <si>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</si>
  <si>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</si>
  <si>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</si>
  <si>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</si>
  <si>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</si>
  <si>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</si>
  <si>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</si>
  <si>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</si>
  <si>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</si>
  <si>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</si>
  <si>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</si>
  <si>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</si>
  <si>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</si>
  <si>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</si>
  <si>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</si>
  <si>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</si>
  <si>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</si>
  <si>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</si>
  <si>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</si>
  <si>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</si>
  <si>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</si>
  <si>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</si>
  <si>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</si>
  <si>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</si>
  <si>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</si>
  <si>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</si>
  <si>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</si>
  <si>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</si>
  <si>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</si>
  <si>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</si>
  <si>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</si>
  <si>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</si>
  <si>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</si>
  <si>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</si>
  <si>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</si>
  <si>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</si>
  <si>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</si>
  <si>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</si>
  <si>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</si>
  <si>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</si>
  <si>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</si>
  <si>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</si>
  <si>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</si>
  <si>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</si>
  <si>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</si>
  <si>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</si>
  <si>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</si>
  <si>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</si>
  <si>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</si>
  <si>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</si>
  <si>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</si>
  <si>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</si>
  <si>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</si>
  <si>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</si>
  <si>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</si>
  <si>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</si>
  <si>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</si>
  <si>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</si>
  <si>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</si>
  <si>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</si>
  <si>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</si>
  <si>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</si>
  <si>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</si>
  <si>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</si>
  <si>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</si>
  <si>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</si>
  <si>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</si>
  <si>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</si>
  <si>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</si>
  <si>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</si>
  <si>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</si>
  <si>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</si>
  <si>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</si>
  <si>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</si>
  <si>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</si>
  <si>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</si>
  <si>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</si>
  <si>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</si>
  <si>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</si>
  <si>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</si>
  <si>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</si>
  <si>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</si>
  <si>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</si>
  <si>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</si>
  <si>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</si>
  <si>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</si>
  <si>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</si>
  <si>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</si>
  <si>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</si>
  <si>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</si>
  <si>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</si>
  <si>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</si>
  <si>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</si>
  <si>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</si>
  <si>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</si>
  <si>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</si>
  <si>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</si>
  <si>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</si>
  <si>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</si>
  <si>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</si>
  <si>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</si>
  <si>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</si>
  <si>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</si>
  <si>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</si>
  <si>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</si>
  <si>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</si>
  <si>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</si>
  <si>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</si>
  <si>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</si>
  <si>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</si>
  <si>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</si>
  <si>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</si>
  <si>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</si>
  <si>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</si>
  <si>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</si>
  <si>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</si>
  <si>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</si>
  <si>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</si>
  <si>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</si>
  <si>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</si>
  <si>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</si>
  <si>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</si>
  <si>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</si>
  <si>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</si>
  <si>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</si>
  <si>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</si>
  <si>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</si>
  <si>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</si>
  <si>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</si>
  <si>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</si>
  <si>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</si>
  <si>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</si>
  <si>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</si>
  <si>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</si>
  <si>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</si>
  <si>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</si>
  <si>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</si>
  <si>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</si>
  <si>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</si>
  <si>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</si>
  <si>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</si>
  <si>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</si>
  <si>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</si>
  <si>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</si>
  <si>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</si>
  <si>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</si>
  <si>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</si>
  <si>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</si>
  <si>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</si>
  <si>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</si>
  <si>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</si>
  <si>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</si>
  <si>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</si>
  <si>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</si>
  <si>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</si>
  <si>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</si>
  <si>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</si>
  <si>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</si>
  <si>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</si>
  <si>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</si>
  <si>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</si>
  <si>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</si>
  <si>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</si>
  <si>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</si>
  <si>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</si>
  <si>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</si>
  <si>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</si>
  <si>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</si>
  <si>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</si>
  <si>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</si>
  <si>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</si>
  <si>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</si>
  <si>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</si>
  <si>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</si>
  <si>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</si>
  <si>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</si>
  <si>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</si>
  <si>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</si>
  <si>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</si>
  <si>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</si>
  <si>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</si>
  <si>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</si>
  <si>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</si>
  <si>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</si>
  <si>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</si>
  <si>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</si>
  <si>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</si>
  <si>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</si>
  <si>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</si>
  <si>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</si>
  <si>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</si>
  <si>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</si>
  <si>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</si>
  <si>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</si>
  <si>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</si>
  <si>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</si>
  <si>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</si>
  <si>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</si>
  <si>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</si>
  <si>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</si>
  <si>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</si>
  <si>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</si>
  <si>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</si>
  <si>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</si>
  <si>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</si>
  <si>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</si>
  <si>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</si>
  <si>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</si>
  <si>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</si>
  <si>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</si>
  <si>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</si>
  <si>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</si>
  <si>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</si>
  <si>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</si>
  <si>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</si>
  <si>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</si>
  <si>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</si>
  <si>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</si>
  <si>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</si>
  <si>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</si>
  <si>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</si>
  <si>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</si>
  <si>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</si>
  <si>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</si>
  <si>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</si>
  <si>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</si>
  <si>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</si>
  <si>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</si>
  <si>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</si>
  <si>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</si>
  <si>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</si>
  <si>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</si>
  <si>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</si>
  <si>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</si>
  <si>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</si>
  <si>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</si>
  <si>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</si>
  <si>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</si>
  <si>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</si>
  <si>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</si>
  <si>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</si>
  <si>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</si>
  <si>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</si>
  <si>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</si>
  <si>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</si>
  <si>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</si>
  <si>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</si>
  <si>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</si>
  <si>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</si>
  <si>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</si>
  <si>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</si>
  <si>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</si>
  <si>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</si>
  <si>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</si>
  <si>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</si>
  <si>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</si>
  <si>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</si>
  <si>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</si>
  <si>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</si>
  <si>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</si>
  <si>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</si>
  <si>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</si>
  <si>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</si>
  <si>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</si>
  <si>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</si>
  <si>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</si>
  <si>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</si>
  <si>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</si>
  <si>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</si>
  <si>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</si>
  <si>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</si>
  <si>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</si>
  <si>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</si>
  <si>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</si>
  <si>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</si>
  <si>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</si>
  <si>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</si>
  <si>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</si>
  <si>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</si>
  <si>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</si>
  <si>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</si>
  <si>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</si>
  <si>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</si>
  <si>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</si>
  <si>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</si>
  <si>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</si>
  <si>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</si>
  <si>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</si>
  <si>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</si>
  <si>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</si>
  <si>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</si>
  <si>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</si>
  <si>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</si>
  <si>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</si>
  <si>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</si>
  <si>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</si>
  <si>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</si>
  <si>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</si>
  <si>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</si>
  <si>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</si>
  <si>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</si>
  <si>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</si>
  <si>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</si>
  <si>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</si>
  <si>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</si>
  <si>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</si>
  <si>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</si>
  <si>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</si>
  <si>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</si>
  <si>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</si>
  <si>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</si>
  <si>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</si>
  <si>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</si>
  <si>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</si>
  <si>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</si>
  <si>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</si>
  <si>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</si>
  <si>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</si>
  <si>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</si>
  <si>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</si>
  <si>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</si>
  <si>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</si>
  <si>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</si>
  <si>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</si>
  <si>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</si>
  <si>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</si>
  <si>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</si>
  <si>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</si>
  <si>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</si>
  <si>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</si>
  <si>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</si>
  <si>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</si>
  <si>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</si>
  <si>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</si>
  <si>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</si>
  <si>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</si>
  <si>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</si>
  <si>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</si>
  <si>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</si>
  <si>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</si>
  <si>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</si>
  <si>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</si>
  <si>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</si>
  <si>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</si>
  <si>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</si>
  <si>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</si>
  <si>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</si>
  <si>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</si>
  <si>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</si>
  <si>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</si>
  <si>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</si>
  <si>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</si>
  <si>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</si>
  <si>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</si>
  <si>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</si>
  <si>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</si>
  <si>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</si>
  <si>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</si>
  <si>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</si>
  <si>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</si>
  <si>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</si>
  <si>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</si>
  <si>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</si>
  <si>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</si>
  <si>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</si>
  <si>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</si>
  <si>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</si>
  <si>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</si>
  <si>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</si>
  <si>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</si>
  <si>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</si>
  <si>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</si>
  <si>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</si>
  <si>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</si>
  <si>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</si>
  <si>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</si>
  <si>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</si>
  <si>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</si>
  <si>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</si>
  <si>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</si>
  <si>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</si>
  <si>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</si>
  <si>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</si>
  <si>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</si>
  <si>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</si>
  <si>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</si>
  <si>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</si>
  <si>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</si>
  <si>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</si>
  <si>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</si>
  <si>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</si>
  <si>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</si>
  <si>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</si>
  <si>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</si>
  <si>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</si>
  <si>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</si>
  <si>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</si>
  <si>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</si>
  <si>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</si>
  <si>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</si>
  <si>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</si>
  <si>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</si>
  <si>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</si>
  <si>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</si>
  <si>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</si>
  <si>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</si>
  <si>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</si>
  <si>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</si>
  <si>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</si>
  <si>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</si>
  <si>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</si>
  <si>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</si>
  <si>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</si>
  <si>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</si>
  <si>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</si>
  <si>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</si>
  <si>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</si>
  <si>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</si>
  <si>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</si>
  <si>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</si>
  <si>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</si>
  <si>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</si>
  <si>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</si>
  <si>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</si>
  <si>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</si>
  <si>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</si>
  <si>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</si>
  <si>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</si>
  <si>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</si>
  <si>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</si>
  <si>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</si>
  <si>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</si>
  <si>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</si>
  <si>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</si>
  <si>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</si>
  <si>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</si>
  <si>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</si>
  <si>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</si>
  <si>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</si>
  <si>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</si>
  <si>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</si>
  <si>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</si>
  <si>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</si>
  <si>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</si>
  <si>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</si>
  <si>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</si>
  <si>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</si>
  <si>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</si>
  <si>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</si>
  <si>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</si>
  <si>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</si>
  <si>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</si>
  <si>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</si>
  <si>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</si>
  <si>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</si>
  <si>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</si>
  <si>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</si>
  <si>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</si>
  <si>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</si>
  <si>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</si>
  <si>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</si>
  <si>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</si>
  <si>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</si>
  <si>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</si>
  <si>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</si>
  <si>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</si>
  <si>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</si>
  <si>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</si>
  <si>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</si>
  <si>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</si>
  <si>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</si>
  <si>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</si>
  <si>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</si>
  <si>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</si>
  <si>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</si>
  <si>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</si>
  <si>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</si>
  <si>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</si>
  <si>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</si>
  <si>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</si>
  <si>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</si>
  <si>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</si>
  <si>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</si>
  <si>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</si>
  <si>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</si>
  <si>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</si>
  <si>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</si>
  <si>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</si>
  <si>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</si>
  <si>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</si>
  <si>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</si>
  <si>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</si>
  <si>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</si>
  <si>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</si>
  <si>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</si>
  <si>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</si>
  <si>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</si>
  <si>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</si>
  <si>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</si>
  <si>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</si>
  <si>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</si>
  <si>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</si>
  <si>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</si>
  <si>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</si>
  <si>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</si>
  <si>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</si>
  <si>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</si>
  <si>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</si>
  <si>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</si>
  <si>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</si>
  <si>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</si>
  <si>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</si>
  <si>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</si>
  <si>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</si>
  <si>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</si>
  <si>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</si>
  <si>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</si>
  <si>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</si>
  <si>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</si>
  <si>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</si>
  <si>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</si>
  <si>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</si>
  <si>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</si>
  <si>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</si>
  <si>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</si>
  <si>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</si>
  <si>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</si>
  <si>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</si>
  <si>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</si>
  <si>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</si>
  <si>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</si>
  <si>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</si>
  <si>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</si>
  <si>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</si>
  <si>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</si>
  <si>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</si>
  <si>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</si>
  <si>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</si>
  <si>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</si>
  <si>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</si>
  <si>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</si>
  <si>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</si>
  <si>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</si>
  <si>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</si>
  <si>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</si>
  <si>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</si>
  <si>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</si>
  <si>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</si>
  <si>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</si>
  <si>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</si>
  <si>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</si>
  <si>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</si>
  <si>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</si>
  <si>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</si>
  <si>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</si>
  <si>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</si>
  <si>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</si>
  <si>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</si>
  <si>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</si>
  <si>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</si>
  <si>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</si>
  <si>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</si>
  <si>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</si>
  <si>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</si>
  <si>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</si>
  <si>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</si>
  <si>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</si>
  <si>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</si>
  <si>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</si>
  <si>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</si>
  <si>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</si>
  <si>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</si>
  <si>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</si>
  <si>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</si>
  <si>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</si>
  <si>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</si>
  <si>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</si>
  <si>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</si>
  <si>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</si>
  <si>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</si>
  <si>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</si>
  <si>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</si>
  <si>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</si>
  <si>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</si>
  <si>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</si>
  <si>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</si>
  <si>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</si>
  <si>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</si>
  <si>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</si>
  <si>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</si>
  <si>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</si>
  <si>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</si>
  <si>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</si>
  <si>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</si>
  <si>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</si>
  <si>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</si>
  <si>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</si>
  <si>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</si>
  <si>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</si>
  <si>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</si>
  <si>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</si>
  <si>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</si>
  <si>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</si>
  <si>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</si>
  <si>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</si>
  <si>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</si>
  <si>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</si>
  <si>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</si>
  <si>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</si>
  <si>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</si>
  <si>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</si>
  <si>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</si>
  <si>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</si>
  <si>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</si>
  <si>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</si>
  <si>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</si>
  <si>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</si>
  <si>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</si>
  <si>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</si>
  <si>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</si>
  <si>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</si>
  <si>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</si>
  <si>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</si>
  <si>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</si>
  <si>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</si>
  <si>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</si>
  <si>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</si>
  <si>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</si>
  <si>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</si>
  <si>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</si>
  <si>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</si>
  <si>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</si>
  <si>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</si>
  <si>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</si>
  <si>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</si>
  <si>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</si>
  <si>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</si>
  <si>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</si>
  <si>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</si>
  <si>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</si>
  <si>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</si>
  <si>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</si>
  <si>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</si>
  <si>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</si>
  <si>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</si>
  <si>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</si>
  <si>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</si>
  <si>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</si>
  <si>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</si>
  <si>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</si>
  <si>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</si>
  <si>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</si>
  <si>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</si>
  <si>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</si>
  <si>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</si>
  <si>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</si>
  <si>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</si>
  <si>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</si>
  <si>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</si>
  <si>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</si>
  <si>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</si>
  <si>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</si>
  <si>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</si>
  <si>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</si>
  <si>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</si>
  <si>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</si>
  <si>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</si>
  <si>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</si>
  <si>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</si>
  <si>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</si>
  <si>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</si>
  <si>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</si>
  <si>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</si>
  <si>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</si>
  <si>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</si>
  <si>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</si>
  <si>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</si>
  <si>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</si>
  <si>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</si>
  <si>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</si>
  <si>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</si>
  <si>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</si>
  <si>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</si>
  <si>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</si>
  <si>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</si>
  <si>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</si>
  <si>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</si>
  <si>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</si>
  <si>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</si>
  <si>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</si>
  <si>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</si>
  <si>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</si>
  <si>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</si>
  <si>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</si>
  <si>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</si>
  <si>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</si>
  <si>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</si>
  <si>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</si>
  <si>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</si>
  <si>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</si>
  <si>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</si>
  <si>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</si>
  <si>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</si>
  <si>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</si>
  <si>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</si>
  <si>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</si>
  <si>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</si>
  <si>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</si>
  <si>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</si>
  <si>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</si>
  <si>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</si>
  <si>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</si>
  <si>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</si>
  <si>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</si>
  <si>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</si>
  <si>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</si>
  <si>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</si>
  <si>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</si>
  <si>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</si>
  <si>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</si>
  <si>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</si>
  <si>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</si>
  <si>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</si>
  <si>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</si>
  <si>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</si>
  <si>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</si>
  <si>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</si>
  <si>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</si>
  <si>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</si>
  <si>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</si>
  <si>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</si>
  <si>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</si>
  <si>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</si>
  <si>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</si>
  <si>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</si>
  <si>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</si>
  <si>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</si>
  <si>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</si>
  <si>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</si>
  <si>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</si>
  <si>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</si>
  <si>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</si>
  <si>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</si>
  <si>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</si>
  <si>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</si>
  <si>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</si>
  <si>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</si>
  <si>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</si>
  <si>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</si>
  <si>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</si>
  <si>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</si>
  <si>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</si>
  <si>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</si>
  <si>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</si>
  <si>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</si>
  <si>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</si>
  <si>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</si>
  <si>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</si>
  <si>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</si>
  <si>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</si>
  <si>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</si>
  <si>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</si>
  <si>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</si>
  <si>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</si>
  <si>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</si>
  <si>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</si>
  <si>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</si>
  <si>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</si>
  <si>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</si>
  <si>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</si>
  <si>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</si>
  <si>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</si>
  <si>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</si>
  <si>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</si>
  <si>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</si>
  <si>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</si>
  <si>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</si>
  <si>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</si>
  <si>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</si>
  <si>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</si>
  <si>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</si>
  <si>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</si>
  <si>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</si>
  <si>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</si>
  <si>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</si>
  <si>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</si>
  <si>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</si>
  <si>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</si>
  <si>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</si>
  <si>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</si>
  <si>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</si>
  <si>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</si>
  <si>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</si>
  <si>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</si>
  <si>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</si>
  <si>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</si>
  <si>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</si>
  <si>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</si>
  <si>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</si>
  <si>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</si>
  <si>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</si>
  <si>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</si>
  <si>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</si>
  <si>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</si>
  <si>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</si>
  <si>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</si>
  <si>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</si>
  <si>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</si>
  <si>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</si>
  <si>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</si>
  <si>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</si>
  <si>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</si>
  <si>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</si>
  <si>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</si>
  <si>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</si>
  <si>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</si>
  <si>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</si>
  <si>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</si>
  <si>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</si>
  <si>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</si>
  <si>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</si>
  <si>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</si>
  <si>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</si>
  <si>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</si>
  <si>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</si>
  <si>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</si>
  <si>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</si>
  <si>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</si>
  <si>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</si>
  <si>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</si>
  <si>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</si>
  <si>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</si>
  <si>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</si>
  <si>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</si>
  <si>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</si>
  <si>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</si>
  <si>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</si>
  <si>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</si>
  <si>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</si>
  <si>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</si>
  <si>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</si>
  <si>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</si>
  <si>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</si>
  <si>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</si>
  <si>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</si>
  <si>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</si>
  <si>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</si>
  <si>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</si>
  <si>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</si>
  <si>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</si>
  <si>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</si>
  <si>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</si>
  <si>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</si>
  <si>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</si>
  <si>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</si>
  <si>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</si>
  <si>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</si>
  <si>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</si>
  <si>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</si>
  <si>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</si>
  <si>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</si>
  <si>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</si>
  <si>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</si>
  <si>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</si>
  <si>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</si>
  <si>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</si>
  <si>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</si>
  <si>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</si>
  <si>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</si>
  <si>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</si>
  <si>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</si>
  <si>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</si>
  <si>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</si>
  <si>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</si>
  <si>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</si>
  <si>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</si>
  <si>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</si>
  <si>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</si>
  <si>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</si>
  <si>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</si>
  <si>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</si>
  <si>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</si>
  <si>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</si>
  <si>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</si>
  <si>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</si>
  <si>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</si>
  <si>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</si>
  <si>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</si>
  <si>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</si>
  <si>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</si>
  <si>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</si>
  <si>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</si>
  <si>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</si>
  <si>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</si>
  <si>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</si>
  <si>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</si>
  <si>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</si>
  <si>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</si>
  <si>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</si>
  <si>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</si>
  <si>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</si>
  <si>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</si>
  <si>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</si>
  <si>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</si>
  <si>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</si>
  <si>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</si>
  <si>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</si>
  <si>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</si>
  <si>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</si>
  <si>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</si>
  <si>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</si>
  <si>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</si>
  <si>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</si>
  <si>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</si>
  <si>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</si>
  <si>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</si>
  <si>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</si>
  <si>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</si>
  <si>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</si>
  <si>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</si>
  <si>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</si>
  <si>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</si>
  <si>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</si>
  <si>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</si>
  <si>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</si>
  <si>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</si>
  <si>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</si>
  <si>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</si>
  <si>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</si>
  <si>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</si>
  <si>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</si>
  <si>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</si>
  <si>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</si>
  <si>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</si>
  <si>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</si>
  <si>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</si>
  <si>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</si>
  <si>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</si>
  <si>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</si>
  <si>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</si>
  <si>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</si>
  <si>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</si>
  <si>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</si>
  <si>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</si>
  <si>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</si>
  <si>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</si>
  <si>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</si>
  <si>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</si>
  <si>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</si>
  <si>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</si>
  <si>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</si>
  <si>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</si>
  <si>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</si>
  <si>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</si>
  <si>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</si>
  <si>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</si>
  <si>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</si>
  <si>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</si>
  <si>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</si>
  <si>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</si>
  <si>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</si>
  <si>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</si>
  <si>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</si>
  <si>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</si>
  <si>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</si>
  <si>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</si>
  <si>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</si>
  <si>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</si>
  <si>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</si>
  <si>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</si>
  <si>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</si>
  <si>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</si>
  <si>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</si>
  <si>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</si>
  <si>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</si>
  <si>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</si>
  <si>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</si>
  <si>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</si>
  <si>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</si>
  <si>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</si>
  <si>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</si>
  <si>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</si>
  <si>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</si>
  <si>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</si>
  <si>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</si>
  <si>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</si>
  <si>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</si>
  <si>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</si>
  <si>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</si>
  <si>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</si>
  <si>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</si>
  <si>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</si>
  <si>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</si>
  <si>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</si>
  <si>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</si>
  <si>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</si>
  <si>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</si>
  <si>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</si>
  <si>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</si>
  <si>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</si>
  <si>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</si>
  <si>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</si>
  <si>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</si>
  <si>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</si>
  <si>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</si>
  <si>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</si>
  <si>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</si>
  <si>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</si>
  <si>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</si>
  <si>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</si>
  <si>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</si>
  <si>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</si>
  <si>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</si>
  <si>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</si>
  <si>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</si>
  <si>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</si>
  <si>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</si>
  <si>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</si>
  <si>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</si>
  <si>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</si>
  <si>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</si>
  <si>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</si>
  <si>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</si>
  <si>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</si>
  <si>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</si>
  <si>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</si>
  <si>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</si>
  <si>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</si>
  <si>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</si>
  <si>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</si>
  <si>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</si>
  <si>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</si>
  <si>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</si>
  <si>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</si>
  <si>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</si>
  <si>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</si>
  <si>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</si>
  <si>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</si>
  <si>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</si>
  <si>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</si>
  <si>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</si>
  <si>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</si>
  <si>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</si>
  <si>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</si>
  <si>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</si>
  <si>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</si>
  <si>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</si>
  <si>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</si>
  <si>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</si>
  <si>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</si>
  <si>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</si>
  <si>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</si>
  <si>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</si>
  <si>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</si>
  <si>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</si>
  <si>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</si>
  <si>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</si>
  <si>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</si>
  <si>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</si>
  <si>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</si>
  <si>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</si>
  <si>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</si>
  <si>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</si>
  <si>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</si>
  <si>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</si>
  <si>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</si>
  <si>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</si>
  <si>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</si>
  <si>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</si>
  <si>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</si>
  <si>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</si>
  <si>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</si>
  <si>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</si>
  <si>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</si>
  <si>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</si>
  <si>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</si>
  <si>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</si>
  <si>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</si>
  <si>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</si>
  <si>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</si>
  <si>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</si>
  <si>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</si>
  <si>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</si>
  <si>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</si>
  <si>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</si>
  <si>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</si>
  <si>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</si>
  <si>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</si>
  <si>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</si>
  <si>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</si>
  <si>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</si>
  <si>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</si>
  <si>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</si>
  <si>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</si>
  <si>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</si>
  <si>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</si>
  <si>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</si>
  <si>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</si>
  <si>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</si>
  <si>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</si>
  <si>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</si>
  <si>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</si>
  <si>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</si>
  <si>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</si>
  <si>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</si>
  <si>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</si>
  <si>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</si>
  <si>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</si>
  <si>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</si>
  <si>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</si>
  <si>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</si>
  <si>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</si>
  <si>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</si>
  <si>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</si>
  <si>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</si>
  <si>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</si>
  <si>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</si>
  <si>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</si>
  <si>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</si>
  <si>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</si>
  <si>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</si>
  <si>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</si>
  <si>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</si>
  <si>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</si>
  <si>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</si>
  <si>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</si>
  <si>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</si>
  <si>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</si>
  <si>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</si>
  <si>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</si>
  <si>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</si>
  <si>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</si>
  <si>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</si>
  <si>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</si>
  <si>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</si>
  <si>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</si>
  <si>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</si>
  <si>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</si>
  <si>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</si>
  <si>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</si>
  <si>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</si>
  <si>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</si>
  <si>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</si>
  <si>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</si>
  <si>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</si>
  <si>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</si>
  <si>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</si>
  <si>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</si>
  <si>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</si>
  <si>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</si>
  <si>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</si>
  <si>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</si>
  <si>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</si>
  <si>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</si>
  <si>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</si>
  <si>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</si>
  <si>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</si>
  <si>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</si>
  <si>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</si>
  <si>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</si>
  <si>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</si>
  <si>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</si>
  <si>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</si>
  <si>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</si>
  <si>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</si>
  <si>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</si>
  <si>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</si>
  <si>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</si>
  <si>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</si>
  <si>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</si>
  <si>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</si>
  <si>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</si>
  <si>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</si>
  <si>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</si>
  <si>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</si>
  <si>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</si>
  <si>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</si>
  <si>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</si>
  <si>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</si>
  <si>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</si>
  <si>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</si>
  <si>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</si>
  <si>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</si>
  <si>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</si>
  <si>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</si>
  <si>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</si>
  <si>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</si>
  <si>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</si>
  <si>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</si>
  <si>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</si>
  <si>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</si>
  <si>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</si>
  <si>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</si>
  <si>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</si>
  <si>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</si>
  <si>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</si>
  <si>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</si>
  <si>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</si>
  <si>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</si>
  <si>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</si>
  <si>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</si>
  <si>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</si>
  <si>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</si>
  <si>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</si>
  <si>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</si>
  <si>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</si>
  <si>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</si>
  <si>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</si>
  <si>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</si>
  <si>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</si>
  <si>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</si>
  <si>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</si>
  <si>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</si>
  <si>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</si>
  <si>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</si>
  <si>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</si>
  <si>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</si>
  <si>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</si>
  <si>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</si>
  <si>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</si>
  <si>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</si>
  <si>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</si>
  <si>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</si>
  <si>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</si>
  <si>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</si>
  <si>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</si>
  <si>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</si>
  <si>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</si>
  <si>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</si>
  <si>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</si>
  <si>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</si>
  <si>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</si>
  <si>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</si>
  <si>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</si>
  <si>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</si>
  <si>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</si>
  <si>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</si>
  <si>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</si>
  <si>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</si>
  <si>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</si>
  <si>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</si>
  <si>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</si>
  <si>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</si>
  <si>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</si>
  <si>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</si>
  <si>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</si>
  <si>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</si>
  <si>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</si>
  <si>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</si>
  <si>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</si>
  <si>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</si>
  <si>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</si>
  <si>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</si>
  <si>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</si>
  <si>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</si>
  <si>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</si>
  <si>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</si>
  <si>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</si>
  <si>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</si>
  <si>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</si>
  <si>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</si>
  <si>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</si>
  <si>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</si>
  <si>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</si>
  <si>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</si>
  <si>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</si>
  <si>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</si>
  <si>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</si>
  <si>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</si>
  <si>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</si>
  <si>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</si>
  <si>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</si>
  <si>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</si>
  <si>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</si>
  <si>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</si>
  <si>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</si>
  <si>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</si>
  <si>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</si>
  <si>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</si>
  <si>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</si>
  <si>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</si>
  <si>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</si>
  <si>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</si>
  <si>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</si>
  <si>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</si>
  <si>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</si>
  <si>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</si>
  <si>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</si>
  <si>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</si>
  <si>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</si>
  <si>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</si>
  <si>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</si>
  <si>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</si>
  <si>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</si>
  <si>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</si>
  <si>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</si>
  <si>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</si>
  <si>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</si>
  <si>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</si>
  <si>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</si>
  <si>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</si>
  <si>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</si>
  <si>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</si>
  <si>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</si>
  <si>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</si>
  <si>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</si>
  <si>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</si>
  <si>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</si>
  <si>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</si>
  <si>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</si>
  <si>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</si>
  <si>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</si>
  <si>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</si>
  <si>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</si>
  <si>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</si>
  <si>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</si>
  <si>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</si>
  <si>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</si>
  <si>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</si>
  <si>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</si>
  <si>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</si>
  <si>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</si>
  <si>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</si>
  <si>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</si>
  <si>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</si>
  <si>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</si>
  <si>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</si>
  <si>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</si>
  <si>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</si>
  <si>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</si>
  <si>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</si>
  <si>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</si>
  <si>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</si>
  <si>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</si>
  <si>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</si>
  <si>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</si>
  <si>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</si>
  <si>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</si>
  <si>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</si>
  <si>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</si>
  <si>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</si>
  <si>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</si>
  <si>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</si>
  <si>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</si>
  <si>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</si>
  <si>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</si>
  <si>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</si>
  <si>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</si>
  <si>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</si>
  <si>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</si>
  <si>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</si>
  <si>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</si>
  <si>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</si>
  <si>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</si>
  <si>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</si>
  <si>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</si>
  <si>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</si>
  <si>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</si>
  <si>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</si>
  <si>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</si>
  <si>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</si>
  <si>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</si>
  <si>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</si>
  <si>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</si>
  <si>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</si>
  <si>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</si>
  <si>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</si>
  <si>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</si>
  <si>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</si>
  <si>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</si>
  <si>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</si>
  <si>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</si>
  <si>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</si>
  <si>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</si>
  <si>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</si>
  <si>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</si>
  <si>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</si>
  <si>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</si>
  <si>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</si>
  <si>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</si>
  <si>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</si>
  <si>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</si>
  <si>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</si>
  <si>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</si>
  <si>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</si>
  <si>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</si>
  <si>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</si>
  <si>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</si>
  <si>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</si>
  <si>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</si>
  <si>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</si>
  <si>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</si>
  <si>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</si>
  <si>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</si>
  <si>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</si>
  <si>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</si>
  <si>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</si>
  <si>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</si>
  <si>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</si>
  <si>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</si>
  <si>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</si>
  <si>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</si>
  <si>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</si>
  <si>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</si>
  <si>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</si>
  <si>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</si>
  <si>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</si>
  <si>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</si>
  <si>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</si>
  <si>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</si>
  <si>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</si>
  <si>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</si>
  <si>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</si>
  <si>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</si>
  <si>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</si>
  <si>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</si>
  <si>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</si>
  <si>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</si>
  <si>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</si>
  <si>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</si>
  <si>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</si>
  <si>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</si>
  <si>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</si>
  <si>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</si>
  <si>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</si>
  <si>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</si>
  <si>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</si>
  <si>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</si>
  <si>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</si>
  <si>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</si>
  <si>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</si>
  <si>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</si>
  <si>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</si>
  <si>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</si>
  <si>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</si>
  <si>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</si>
  <si>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</si>
  <si>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</si>
  <si>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</si>
  <si>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</si>
  <si>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</si>
  <si>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</si>
  <si>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</si>
  <si>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</si>
  <si>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</si>
  <si>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</si>
  <si>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</si>
  <si>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</si>
  <si>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</si>
  <si>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</si>
  <si>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</si>
  <si>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</si>
  <si>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</si>
  <si>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</si>
  <si>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</si>
  <si>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</si>
  <si>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</si>
  <si>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</si>
  <si>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</si>
  <si>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</si>
  <si>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</si>
  <si>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</si>
  <si>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</si>
  <si>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</si>
  <si>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</si>
  <si>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</si>
  <si>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</si>
  <si>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</si>
  <si>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</si>
  <si>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</si>
  <si>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</si>
  <si>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</si>
  <si>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</si>
  <si>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</si>
  <si>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</si>
  <si>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</si>
  <si>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</si>
  <si>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</si>
  <si>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</si>
  <si>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</si>
  <si>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</si>
  <si>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</si>
  <si>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</si>
  <si>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</si>
  <si>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</si>
  <si>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</si>
  <si>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</si>
  <si>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</si>
  <si>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</si>
  <si>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</si>
  <si>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</si>
  <si>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</si>
  <si>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</si>
  <si>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</si>
  <si>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</si>
  <si>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</si>
  <si>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</si>
  <si>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</si>
  <si>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</si>
  <si>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</si>
  <si>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</si>
  <si>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</si>
  <si>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</si>
  <si>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</si>
  <si>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</si>
  <si>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</si>
  <si>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</si>
  <si>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</si>
  <si>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</si>
  <si>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</si>
  <si>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</si>
  <si>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</si>
  <si>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</si>
  <si>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</si>
  <si>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</si>
  <si>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</si>
  <si>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</si>
  <si>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</si>
  <si>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</si>
  <si>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</si>
  <si>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</si>
  <si>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</si>
  <si>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</si>
  <si>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</si>
  <si>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</si>
  <si>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</si>
  <si>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</si>
  <si>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</si>
  <si>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</si>
  <si>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</si>
  <si>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</si>
  <si>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</si>
  <si>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</si>
  <si>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</si>
  <si>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</si>
  <si>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</si>
  <si>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</si>
  <si>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</si>
  <si>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</si>
  <si>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</si>
  <si>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</si>
  <si>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</si>
  <si>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</si>
  <si>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</si>
  <si>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</si>
  <si>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</si>
  <si>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</si>
  <si>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</si>
  <si>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</si>
  <si>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</si>
  <si>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</si>
  <si>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</si>
  <si>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</si>
  <si>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</si>
  <si>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</si>
  <si>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</si>
  <si>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</si>
  <si>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</si>
  <si>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</si>
  <si>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</si>
  <si>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</si>
  <si>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</si>
  <si>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</si>
  <si>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</si>
  <si>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</si>
  <si>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</si>
  <si>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</si>
  <si>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</si>
  <si>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</si>
  <si>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</si>
  <si>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</si>
  <si>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</si>
  <si>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</si>
  <si>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</si>
  <si>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</si>
  <si>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</si>
  <si>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</si>
  <si>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</si>
  <si>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</si>
  <si>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</si>
  <si>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</si>
  <si>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</si>
  <si>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</si>
  <si>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</si>
  <si>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</si>
  <si>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</si>
  <si>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</si>
  <si>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</si>
  <si>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</si>
  <si>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</si>
  <si>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</si>
  <si>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</si>
  <si>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</si>
  <si>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</si>
  <si>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</si>
  <si>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</si>
  <si>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</si>
  <si>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</si>
  <si>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</si>
  <si>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</si>
  <si>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</si>
  <si>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</si>
  <si>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</si>
  <si>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</si>
  <si>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</si>
  <si>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</si>
  <si>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</si>
  <si>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</si>
  <si>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</si>
  <si>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</si>
  <si>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</si>
  <si>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</si>
  <si>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</si>
  <si>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</si>
  <si>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</si>
  <si>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</si>
  <si>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</si>
  <si>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</si>
  <si>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</si>
  <si>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</si>
  <si>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</si>
  <si>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</si>
  <si>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</si>
  <si>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</si>
  <si>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</si>
  <si>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</si>
  <si>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</si>
  <si>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</si>
  <si>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</si>
  <si>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</si>
  <si>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</si>
  <si>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</si>
  <si>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</si>
  <si>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</si>
  <si>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</si>
  <si>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</si>
  <si>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</si>
  <si>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</si>
  <si>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</si>
  <si>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</si>
  <si>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</si>
  <si>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</si>
  <si>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</si>
  <si>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</si>
  <si>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</si>
  <si>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</si>
  <si>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</si>
  <si>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</si>
  <si>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</si>
  <si>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</si>
  <si>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</si>
  <si>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</si>
  <si>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</si>
  <si>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</si>
  <si>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</si>
  <si>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</si>
  <si>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</si>
  <si>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</si>
  <si>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</si>
  <si>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</si>
  <si>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</si>
  <si>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</si>
  <si>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</si>
  <si>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</si>
  <si>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</si>
  <si>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</si>
  <si>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</si>
  <si>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</si>
  <si>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</si>
  <si>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</si>
  <si>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</si>
  <si>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</si>
  <si>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</si>
  <si>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</si>
  <si>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</si>
  <si>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</si>
  <si>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</si>
  <si>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</si>
  <si>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</si>
  <si>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</si>
  <si>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</si>
  <si>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</si>
  <si>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</si>
  <si>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</si>
  <si>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</si>
  <si>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</si>
  <si>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</si>
  <si>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</si>
  <si>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</si>
  <si>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</si>
  <si>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</si>
  <si>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</si>
  <si>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</si>
  <si>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</si>
  <si>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</si>
  <si>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</si>
  <si>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</si>
  <si>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</si>
  <si>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</si>
  <si>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</si>
  <si>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</si>
  <si>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</si>
  <si>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</si>
  <si>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</si>
  <si>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</si>
  <si>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</si>
  <si>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</si>
  <si>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</si>
  <si>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</si>
  <si>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</si>
  <si>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</si>
  <si>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</si>
  <si>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</si>
  <si>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</si>
  <si>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</si>
  <si>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</si>
  <si>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</si>
  <si>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</si>
  <si>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</si>
  <si>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</si>
  <si>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</si>
  <si>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</si>
  <si>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</si>
  <si>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</si>
  <si>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</si>
  <si>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</si>
  <si>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</si>
  <si>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</si>
  <si>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</si>
  <si>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</si>
  <si>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</si>
  <si>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</si>
  <si>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</si>
  <si>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</si>
  <si>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</si>
  <si>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</si>
  <si>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</si>
  <si>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</si>
  <si>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</si>
  <si>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</si>
  <si>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</si>
  <si>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</si>
  <si>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</si>
  <si>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</si>
  <si>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</si>
  <si>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</si>
  <si>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</si>
  <si>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</si>
  <si>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</si>
  <si>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</si>
  <si>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</si>
  <si>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</si>
  <si>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</si>
  <si>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</si>
  <si>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</si>
  <si>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</si>
  <si>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</si>
  <si>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</si>
  <si>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</si>
  <si>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</si>
  <si>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</si>
  <si>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</si>
  <si>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</si>
  <si>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</si>
  <si>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</si>
  <si>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</si>
  <si>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</si>
  <si>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</si>
  <si>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</si>
  <si>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</si>
  <si>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</si>
  <si>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</si>
  <si>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</si>
  <si>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</si>
  <si>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</si>
  <si>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</si>
  <si>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</si>
  <si>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</si>
  <si>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</si>
  <si>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</si>
  <si>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</si>
  <si>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</si>
  <si>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</si>
  <si>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</si>
  <si>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</si>
  <si>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</si>
  <si>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</si>
  <si>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</si>
  <si>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</si>
  <si>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</si>
  <si>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</si>
  <si>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</si>
  <si>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</si>
  <si>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</si>
  <si>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</si>
  <si>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</si>
  <si>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</si>
  <si>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</si>
  <si>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</si>
  <si>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</si>
  <si>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</si>
  <si>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</si>
  <si>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</si>
  <si>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</si>
  <si>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</si>
  <si>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</si>
  <si>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</si>
  <si>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</si>
  <si>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</si>
  <si>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</si>
  <si>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</si>
  <si>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</si>
  <si>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</si>
  <si>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</si>
  <si>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</si>
  <si>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</si>
  <si>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</si>
  <si>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</si>
  <si>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</si>
  <si>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</si>
  <si>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</si>
  <si>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</si>
  <si>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</si>
  <si>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</si>
  <si>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</si>
  <si>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</si>
  <si>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</si>
  <si>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</si>
  <si>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</si>
  <si>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</si>
  <si>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</si>
  <si>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</si>
  <si>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</si>
  <si>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</si>
  <si>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</si>
  <si>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</si>
  <si>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</si>
  <si>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</si>
  <si>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</si>
  <si>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</si>
  <si>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</si>
  <si>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</si>
  <si>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</si>
  <si>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</si>
  <si>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</si>
  <si>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</si>
  <si>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</si>
  <si>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</si>
  <si>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</si>
  <si>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</si>
  <si>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</si>
  <si>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</si>
  <si>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</si>
  <si>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</si>
  <si>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</si>
  <si>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</si>
  <si>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</si>
  <si>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</si>
  <si>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</si>
  <si>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</si>
  <si>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</si>
  <si>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</si>
  <si>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</si>
  <si>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</si>
  <si>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</si>
  <si>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</si>
  <si>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</si>
  <si>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</si>
  <si>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</si>
  <si>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</si>
  <si>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</si>
  <si>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</si>
  <si>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</si>
  <si>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</si>
  <si>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</si>
  <si>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</si>
  <si>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</si>
  <si>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</si>
  <si>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</si>
  <si>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</si>
  <si>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</si>
  <si>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</si>
  <si>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</si>
  <si>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</si>
  <si>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</si>
  <si>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</si>
  <si>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</si>
  <si>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</si>
  <si>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</si>
  <si>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</si>
  <si>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</si>
  <si>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</si>
  <si>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</si>
  <si>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</si>
  <si>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</si>
  <si>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</si>
  <si>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</si>
  <si>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</si>
  <si>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</si>
  <si>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</si>
  <si>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</si>
  <si>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</si>
  <si>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</si>
  <si>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</si>
  <si>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</si>
  <si>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</si>
  <si>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</si>
  <si>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</si>
  <si>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</si>
  <si>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</si>
  <si>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</si>
  <si>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</si>
  <si>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</si>
  <si>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</si>
  <si>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</si>
  <si>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</si>
  <si>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</si>
  <si>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</si>
  <si>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</si>
  <si>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</si>
  <si>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</si>
  <si>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</si>
  <si>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</si>
  <si>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</si>
  <si>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</si>
  <si>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</si>
  <si>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</si>
  <si>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</si>
  <si>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</si>
  <si>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</si>
  <si>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</si>
  <si>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</si>
  <si>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</si>
  <si>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</si>
  <si>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</si>
  <si>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</si>
  <si>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</si>
  <si>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</si>
  <si>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</si>
  <si>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</si>
  <si>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</si>
  <si>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</si>
  <si>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</si>
  <si>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</si>
  <si>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</si>
  <si>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</si>
  <si>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</si>
  <si>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</si>
  <si>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</si>
  <si>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</si>
  <si>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</si>
  <si>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</si>
  <si>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</si>
  <si>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</si>
  <si>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</si>
  <si>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</si>
  <si>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</si>
  <si>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</si>
  <si>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</si>
  <si>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</si>
  <si>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</si>
  <si>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</si>
  <si>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</si>
  <si>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</si>
  <si>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</si>
  <si>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</si>
  <si>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</si>
  <si>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</si>
  <si>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</si>
  <si>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</si>
  <si>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</si>
  <si>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</si>
  <si>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</si>
  <si>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</si>
  <si>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</si>
  <si>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</si>
  <si>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</si>
  <si>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</si>
  <si>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</si>
  <si>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</si>
  <si>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</si>
  <si>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</si>
  <si>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</si>
  <si>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</si>
  <si>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</si>
  <si>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</si>
  <si>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</si>
  <si>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</si>
  <si>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</si>
  <si>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</si>
  <si>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</si>
  <si>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</si>
  <si>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</si>
  <si>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</si>
  <si>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</si>
  <si>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</si>
  <si>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</si>
  <si>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</si>
  <si>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</si>
  <si>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</si>
  <si>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</si>
  <si>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</si>
  <si>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</si>
  <si>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</si>
  <si>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</si>
  <si>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</si>
  <si>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</si>
  <si>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</si>
  <si>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</si>
  <si>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</si>
  <si>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</si>
  <si>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</si>
  <si>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</si>
  <si>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</si>
  <si>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</si>
  <si>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</si>
  <si>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</si>
  <si>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</si>
  <si>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</si>
  <si>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</si>
  <si>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</si>
  <si>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</si>
  <si>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</si>
  <si>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</si>
  <si>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</si>
  <si>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</si>
  <si>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</si>
  <si>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</si>
  <si>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</si>
  <si>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</si>
  <si>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</si>
  <si>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</si>
  <si>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</si>
  <si>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</si>
  <si>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</si>
  <si>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</si>
  <si>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</si>
  <si>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</si>
  <si>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</si>
  <si>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</si>
  <si>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</si>
  <si>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</si>
  <si>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</si>
  <si>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</si>
  <si>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</si>
  <si>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</si>
  <si>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</si>
  <si>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</si>
  <si>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</si>
  <si>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</si>
  <si>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</si>
  <si>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</si>
  <si>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</si>
  <si>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</si>
  <si>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</si>
  <si>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</si>
  <si>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</si>
  <si>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</si>
  <si>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</si>
  <si>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</si>
  <si>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</si>
  <si>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</si>
  <si>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</si>
  <si>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</si>
  <si>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</si>
  <si>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</si>
  <si>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</si>
  <si>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</si>
  <si>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</si>
  <si>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</si>
  <si>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</si>
  <si>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</si>
  <si>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</si>
  <si>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</si>
  <si>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</si>
  <si>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</si>
  <si>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</si>
  <si>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</si>
  <si>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</si>
  <si>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</si>
  <si>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</si>
  <si>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</si>
  <si>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</si>
  <si>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</si>
  <si>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</si>
  <si>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</si>
  <si>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</si>
  <si>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</si>
  <si>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</si>
  <si>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</si>
  <si>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</si>
  <si>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</si>
  <si>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</si>
  <si>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</si>
  <si>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</si>
  <si>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</si>
  <si>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</si>
  <si>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</si>
  <si>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</si>
  <si>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</si>
  <si>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</si>
  <si>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</si>
  <si>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</si>
  <si>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</si>
  <si>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</si>
  <si>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</si>
  <si>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</si>
  <si>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</si>
  <si>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</si>
  <si>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</si>
  <si>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</si>
  <si>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</si>
  <si>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</si>
  <si>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</si>
  <si>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</si>
  <si>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</si>
  <si>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</si>
  <si>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</si>
  <si>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</si>
  <si>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</si>
  <si>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</si>
  <si>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</si>
  <si>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</si>
  <si>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</si>
  <si>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</si>
  <si>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</si>
  <si>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</si>
  <si>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</si>
  <si>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</si>
  <si>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</si>
  <si>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</si>
  <si>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</si>
  <si>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</si>
  <si>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</si>
  <si>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</si>
  <si>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</si>
  <si>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</si>
  <si>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</si>
  <si>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</si>
  <si>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</si>
  <si>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</si>
  <si>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</si>
  <si>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</si>
  <si>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</si>
  <si>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</si>
  <si>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</si>
  <si>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</si>
  <si>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</si>
  <si>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</si>
  <si>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</si>
  <si>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</si>
  <si>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</si>
  <si>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</si>
  <si>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</si>
  <si>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</si>
  <si>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</si>
  <si>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</si>
  <si>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</si>
  <si>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</si>
  <si>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</si>
  <si>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</si>
  <si>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</si>
  <si>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</si>
  <si>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</si>
  <si>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</si>
  <si>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</si>
  <si>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</si>
  <si>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</si>
  <si>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</si>
  <si>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</si>
  <si>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</si>
  <si>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</si>
  <si>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</si>
  <si>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</si>
  <si>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</si>
  <si>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</si>
  <si>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</si>
  <si>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</si>
  <si>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</si>
  <si>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</si>
  <si>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</si>
  <si>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</si>
  <si>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</si>
  <si>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</si>
  <si>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</si>
  <si>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</si>
  <si>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</si>
  <si>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</si>
  <si>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</si>
  <si>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</si>
  <si>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</si>
  <si>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</si>
  <si>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</si>
  <si>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</si>
  <si>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</si>
  <si>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</si>
  <si>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</si>
  <si>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</si>
  <si>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</si>
  <si>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</si>
  <si>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</si>
  <si>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</si>
  <si>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</si>
  <si>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</si>
  <si>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</si>
  <si>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</si>
  <si>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</si>
  <si>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</si>
  <si>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</si>
  <si>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</si>
  <si>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</si>
  <si>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</si>
  <si>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</si>
  <si>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</si>
  <si>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</si>
  <si>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</si>
  <si>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</si>
  <si>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</si>
  <si>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</si>
  <si>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</si>
  <si>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</si>
  <si>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</si>
  <si>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</si>
  <si>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</si>
  <si>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</si>
  <si>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</si>
  <si>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</si>
  <si>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</si>
  <si>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</si>
  <si>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</si>
  <si>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</si>
  <si>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</si>
  <si>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</si>
  <si>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</si>
  <si>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</si>
  <si>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</si>
  <si>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</si>
  <si>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</si>
  <si>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</si>
  <si>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</si>
  <si>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</si>
  <si>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</si>
  <si>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</si>
  <si>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</si>
  <si>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</si>
  <si>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</si>
  <si>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</si>
  <si>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</si>
  <si>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</si>
  <si>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</si>
  <si>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</si>
  <si>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</si>
  <si>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</si>
  <si>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</si>
  <si>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</si>
  <si>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</si>
  <si>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</si>
  <si>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</si>
  <si>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</si>
  <si>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</si>
  <si>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</si>
  <si>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</si>
  <si>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</si>
  <si>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</si>
  <si>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</si>
  <si>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</si>
  <si>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</si>
  <si>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</si>
  <si>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</si>
  <si>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</si>
  <si>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</si>
  <si>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</si>
  <si>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</si>
  <si>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</si>
  <si>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</si>
  <si>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</si>
  <si>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</si>
  <si>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</si>
  <si>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</si>
  <si>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</si>
  <si>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</si>
  <si>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</si>
  <si>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</si>
  <si>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</si>
  <si>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</si>
  <si>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</si>
  <si>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</si>
  <si>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</si>
  <si>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</si>
  <si>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</si>
  <si>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</si>
  <si>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</si>
  <si>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</si>
  <si>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</si>
  <si>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</si>
  <si>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</si>
  <si>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</si>
  <si>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</si>
  <si>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</si>
  <si>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</si>
  <si>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</si>
  <si>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</si>
  <si>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</si>
  <si>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</si>
  <si>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</si>
  <si>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</si>
  <si>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</si>
  <si>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</si>
  <si>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</si>
  <si>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</si>
  <si>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</si>
  <si>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</si>
  <si>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</si>
  <si>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</si>
  <si>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</si>
  <si>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</si>
  <si>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</si>
  <si>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</si>
  <si>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</si>
  <si>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</si>
  <si>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</si>
  <si>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</si>
  <si>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</si>
  <si>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</si>
  <si>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</si>
  <si>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</si>
  <si>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</si>
  <si>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</si>
  <si>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</si>
  <si>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</si>
  <si>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</si>
  <si>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</si>
  <si>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</si>
  <si>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</si>
  <si>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</si>
  <si>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</si>
  <si>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</si>
  <si>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</si>
  <si>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</si>
  <si>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</si>
  <si>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</si>
  <si>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</si>
  <si>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</si>
  <si>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</si>
  <si>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</si>
  <si>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</si>
  <si>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</si>
  <si>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</si>
  <si>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</si>
  <si>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</si>
  <si>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</si>
  <si>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</si>
  <si>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</si>
  <si>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</si>
  <si>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</si>
  <si>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</si>
  <si>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</si>
  <si>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</si>
  <si>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</si>
  <si>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</si>
  <si>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</si>
  <si>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</si>
  <si>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</si>
  <si>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</si>
  <si>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</si>
  <si>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</si>
  <si>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</si>
  <si>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</si>
  <si>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</si>
  <si>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</si>
  <si>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</si>
  <si>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</si>
  <si>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</si>
  <si>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</si>
  <si>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</si>
  <si>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</si>
  <si>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</si>
  <si>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</si>
  <si>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</si>
  <si>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</si>
  <si>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</si>
  <si>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</si>
  <si>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</si>
  <si>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</si>
  <si>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</si>
  <si>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</si>
  <si>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</si>
  <si>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</si>
  <si>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</si>
  <si>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</si>
  <si>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</si>
  <si>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</si>
  <si>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</si>
  <si>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</si>
  <si>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</si>
  <si>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</si>
  <si>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</si>
  <si>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</si>
  <si>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</si>
  <si>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</si>
  <si>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</si>
  <si>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</si>
  <si>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</si>
  <si>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</si>
  <si>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</si>
  <si>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</si>
  <si>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</si>
  <si>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</si>
  <si>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</si>
  <si>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</si>
  <si>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</si>
  <si>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</si>
  <si>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</si>
  <si>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</si>
  <si>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</si>
  <si>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</si>
  <si>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</si>
  <si>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</si>
  <si>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</si>
  <si>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</si>
  <si>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</si>
  <si>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</si>
  <si>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</si>
  <si>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</si>
  <si>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</si>
  <si>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</si>
  <si>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</si>
  <si>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</si>
  <si>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</si>
  <si>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</si>
  <si>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</si>
  <si>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</si>
  <si>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</si>
  <si>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</si>
  <si>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</si>
  <si>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</si>
  <si>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</si>
  <si>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</si>
  <si>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</si>
  <si>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</si>
  <si>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</si>
  <si>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</si>
  <si>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</si>
  <si>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</si>
  <si>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</si>
  <si>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</si>
  <si>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</si>
  <si>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</si>
  <si>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</si>
  <si>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</si>
  <si>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</si>
  <si>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</si>
  <si>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</si>
  <si>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</si>
  <si>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</si>
  <si>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</si>
  <si>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</si>
  <si>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</si>
  <si>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</si>
  <si>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</si>
  <si>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</si>
  <si>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</si>
  <si>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</si>
  <si>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</si>
  <si>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</si>
  <si>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</si>
  <si>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</si>
  <si>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</si>
  <si>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</si>
  <si>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</si>
  <si>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</si>
  <si>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</si>
  <si>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</si>
  <si>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</si>
  <si>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</si>
  <si>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</si>
  <si>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</si>
  <si>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</si>
  <si>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</si>
  <si>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</si>
  <si>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</si>
  <si>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</si>
  <si>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</si>
  <si>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</si>
  <si>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</si>
  <si>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</si>
  <si>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</si>
  <si>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</si>
  <si>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</si>
  <si>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</si>
  <si>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</si>
  <si>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</si>
  <si>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</si>
  <si>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</si>
  <si>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</si>
  <si>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</si>
  <si>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</si>
  <si>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</si>
  <si>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</si>
  <si>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</si>
  <si>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</si>
  <si>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</si>
  <si>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</si>
  <si>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</si>
  <si>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</si>
  <si>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</si>
  <si>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</si>
  <si>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</si>
  <si>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</si>
  <si>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</si>
  <si>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</si>
  <si>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</si>
  <si>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</si>
  <si>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</si>
  <si>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</si>
  <si>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</si>
  <si>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</si>
  <si>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</si>
  <si>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</si>
  <si>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</si>
  <si>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</si>
  <si>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</si>
  <si>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</si>
  <si>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</si>
  <si>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</si>
  <si>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</si>
  <si>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</si>
  <si>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</si>
  <si>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</si>
  <si>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</si>
  <si>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</si>
  <si>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</si>
  <si>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</si>
  <si>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</si>
  <si>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</si>
  <si>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</si>
  <si>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</si>
  <si>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</si>
  <si>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</si>
  <si>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</si>
  <si>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</si>
  <si>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</si>
  <si>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</si>
  <si>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</si>
  <si>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</si>
  <si>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</si>
  <si>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</si>
  <si>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</si>
  <si>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</si>
  <si>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</si>
  <si>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</si>
  <si>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</si>
  <si>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</si>
  <si>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</si>
  <si>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</si>
  <si>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</si>
  <si>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</si>
  <si>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</si>
  <si>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</si>
  <si>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</si>
  <si>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</si>
  <si>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</si>
  <si>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</si>
  <si>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</si>
  <si>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</si>
  <si>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</si>
  <si>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</si>
  <si>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</si>
  <si>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</si>
  <si>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</si>
  <si>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</si>
  <si>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</si>
  <si>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</si>
  <si>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</si>
  <si>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</si>
  <si>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</si>
  <si>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</si>
  <si>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</si>
  <si>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</si>
  <si>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</si>
  <si>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</si>
  <si>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</si>
  <si>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</si>
  <si>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</si>
  <si>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</si>
  <si>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</si>
  <si>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</si>
  <si>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</si>
  <si>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</si>
  <si>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</si>
  <si>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</si>
  <si>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</si>
  <si>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</si>
  <si>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</si>
  <si>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</si>
  <si>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</si>
  <si>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</si>
  <si>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</si>
  <si>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</si>
  <si>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</si>
  <si>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</si>
  <si>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</si>
  <si>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</si>
  <si>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</si>
  <si>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</si>
  <si>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</si>
  <si>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</si>
  <si>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</si>
  <si>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</si>
  <si>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</si>
  <si>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</si>
  <si>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</si>
  <si>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</si>
  <si>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</si>
  <si>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</si>
  <si>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</si>
  <si>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</si>
  <si>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</si>
  <si>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</si>
  <si>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</si>
  <si>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</si>
  <si>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</si>
  <si>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</si>
  <si>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</si>
  <si>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</si>
  <si>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</si>
  <si>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</si>
  <si>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</si>
  <si>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</si>
  <si>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</si>
  <si>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</si>
  <si>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</si>
  <si>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</si>
  <si>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</si>
  <si>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</si>
  <si>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</si>
  <si>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</si>
  <si>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</si>
  <si>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</si>
  <si>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</si>
  <si>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</si>
  <si>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</si>
  <si>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</si>
  <si>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</si>
  <si>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</si>
  <si>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</si>
  <si>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</si>
  <si>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</si>
  <si>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</si>
  <si>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</si>
  <si>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</si>
  <si>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</si>
  <si>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</si>
  <si>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</si>
  <si>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</si>
  <si>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</si>
  <si>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</si>
  <si>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</si>
  <si>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</si>
  <si>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</si>
  <si>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</si>
  <si>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</si>
  <si>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</si>
  <si>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</si>
  <si>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</si>
  <si>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</si>
  <si>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</si>
  <si>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</si>
  <si>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</si>
  <si>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</si>
  <si>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</si>
  <si>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</si>
  <si>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</si>
  <si>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</si>
  <si>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</si>
  <si>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</si>
  <si>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</si>
  <si>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</si>
  <si>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</si>
  <si>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</si>
  <si>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</si>
  <si>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</si>
  <si>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</si>
  <si>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</si>
  <si>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</si>
  <si>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</si>
  <si>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</si>
  <si>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</si>
  <si>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</si>
  <si>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</si>
  <si>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</si>
  <si>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</si>
  <si>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</si>
  <si>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</si>
  <si>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</si>
  <si>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</si>
  <si>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</si>
  <si>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</si>
  <si>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</si>
  <si>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</si>
  <si>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</si>
  <si>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</si>
  <si>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</si>
  <si>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</si>
  <si>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</si>
  <si>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</si>
  <si>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</si>
  <si>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</si>
  <si>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</si>
  <si>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</si>
  <si>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</si>
  <si>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</si>
  <si>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</si>
  <si>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</si>
  <si>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</si>
  <si>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</si>
  <si>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</si>
  <si>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</si>
  <si>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</si>
  <si>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</si>
  <si>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</si>
  <si>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</si>
  <si>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</si>
  <si>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</si>
  <si>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</si>
  <si>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</si>
  <si>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</si>
  <si>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</si>
  <si>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</si>
  <si>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</si>
  <si>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</si>
  <si>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</si>
  <si>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</si>
  <si>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</si>
  <si>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</si>
  <si>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</si>
  <si>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</si>
  <si>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</si>
  <si>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</si>
  <si>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</si>
  <si>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</si>
  <si>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</si>
  <si>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</si>
  <si>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</si>
  <si>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</si>
  <si>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</si>
  <si>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</si>
  <si>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</si>
  <si>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</si>
  <si>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</si>
  <si>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</si>
  <si>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</si>
  <si>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</si>
  <si>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</si>
  <si>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</si>
  <si>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</si>
  <si>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</si>
  <si>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</si>
  <si>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</si>
  <si>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</si>
  <si>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</si>
  <si>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</si>
  <si>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</si>
  <si>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</si>
  <si>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</si>
  <si>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</si>
  <si>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</si>
  <si>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</si>
  <si>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</si>
  <si>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</si>
  <si>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</si>
  <si>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</si>
  <si>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</si>
  <si>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</si>
  <si>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</si>
  <si>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</si>
  <si>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</si>
  <si>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</si>
  <si>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</si>
  <si>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</si>
  <si>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</si>
  <si>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</si>
  <si>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</si>
  <si>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</si>
  <si>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</si>
  <si>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</si>
  <si>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</si>
  <si>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</si>
  <si>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</si>
  <si>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</si>
  <si>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</si>
  <si>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</si>
  <si>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</si>
  <si>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</si>
  <si>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</si>
  <si>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</si>
  <si>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</si>
  <si>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</si>
  <si>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</si>
  <si>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</si>
  <si>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</si>
  <si>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</si>
  <si>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</si>
  <si>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</si>
  <si>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</si>
  <si>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</si>
  <si>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</si>
  <si>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</si>
  <si>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</si>
  <si>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</si>
  <si>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</si>
  <si>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</si>
  <si>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</si>
  <si>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</si>
  <si>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</si>
  <si>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</si>
  <si>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</si>
  <si>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</si>
  <si>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</si>
  <si>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</si>
  <si>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</si>
  <si>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</si>
  <si>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</si>
  <si>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</si>
  <si>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</si>
  <si>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</si>
  <si>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</si>
  <si>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</si>
  <si>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</si>
  <si>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</si>
  <si>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</si>
  <si>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</si>
  <si>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</si>
  <si>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</si>
  <si>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</si>
  <si>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</si>
  <si>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</si>
  <si>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</si>
  <si>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</si>
  <si>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</si>
  <si>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</si>
  <si>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</si>
  <si>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</si>
  <si>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</si>
  <si>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</si>
  <si>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</si>
  <si>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</si>
  <si>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</si>
  <si>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</si>
  <si>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</si>
  <si>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</si>
  <si>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</si>
  <si>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</si>
  <si>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</si>
  <si>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</si>
  <si>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</si>
  <si>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</si>
  <si>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</si>
  <si>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</si>
  <si>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</si>
  <si>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</si>
  <si>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</si>
  <si>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</si>
  <si>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</si>
  <si>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</si>
  <si>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</si>
  <si>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</si>
  <si>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</si>
  <si>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</si>
  <si>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</si>
  <si>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</si>
  <si>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</si>
  <si>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</si>
  <si>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</si>
  <si>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</si>
  <si>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</si>
  <si>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</si>
  <si>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</si>
  <si>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</si>
  <si>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</si>
  <si>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</si>
  <si>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</si>
  <si>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</si>
  <si>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</si>
  <si>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</si>
  <si>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</si>
  <si>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</si>
  <si>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</si>
  <si>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</si>
  <si>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</si>
  <si>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</si>
  <si>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</si>
  <si>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</si>
  <si>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</si>
  <si>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</si>
  <si>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</si>
  <si>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</si>
  <si>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</si>
  <si>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</si>
  <si>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</si>
  <si>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</si>
  <si>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</si>
  <si>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</si>
  <si>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</si>
  <si>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</si>
  <si>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</si>
  <si>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</si>
  <si>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</si>
  <si>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</si>
  <si>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</si>
  <si>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</si>
  <si>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</si>
  <si>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</si>
  <si>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</si>
  <si>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</si>
  <si>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</si>
  <si>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</si>
  <si>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</si>
  <si>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</si>
  <si>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</si>
  <si>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</si>
  <si>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</si>
  <si>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</si>
  <si>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</si>
  <si>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</si>
  <si>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</si>
  <si>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</si>
  <si>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</si>
  <si>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</si>
  <si>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</si>
  <si>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</si>
  <si>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</si>
  <si>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</si>
  <si>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</si>
  <si>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</si>
  <si>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</si>
  <si>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</si>
  <si>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</si>
  <si>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</si>
  <si>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</si>
  <si>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</si>
  <si>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</si>
  <si>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</si>
  <si>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</si>
  <si>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</si>
  <si>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</si>
  <si>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</si>
  <si>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</si>
  <si>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</si>
  <si>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</si>
  <si>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</si>
  <si>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</si>
  <si>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</si>
  <si>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</si>
  <si>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</si>
  <si>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</si>
  <si>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</si>
  <si>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</si>
  <si>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</si>
  <si>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</si>
  <si>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</si>
  <si>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</si>
  <si>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</si>
  <si>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</si>
  <si>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</si>
  <si>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</si>
  <si>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</si>
  <si>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</si>
  <si>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</si>
  <si>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</si>
  <si>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</si>
  <si>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</si>
  <si>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</si>
  <si>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</si>
  <si>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</si>
  <si>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</si>
  <si>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</si>
  <si>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</si>
  <si>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</si>
  <si>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</si>
  <si>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</si>
  <si>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</si>
  <si>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</si>
  <si>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</si>
  <si>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</si>
  <si>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</si>
  <si>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</si>
  <si>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</si>
  <si>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</si>
  <si>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</si>
  <si>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</si>
  <si>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</si>
  <si>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</si>
  <si>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</si>
  <si>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</si>
  <si>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</si>
  <si>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</si>
  <si>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</si>
  <si>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</si>
  <si>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</si>
  <si>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</si>
  <si>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</si>
  <si>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</si>
  <si>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</si>
  <si>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</si>
  <si>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</si>
  <si>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</si>
  <si>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</si>
  <si>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</si>
  <si>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</si>
  <si>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</si>
  <si>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</si>
  <si>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</si>
  <si>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</si>
  <si>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</si>
  <si>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</si>
  <si>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</si>
  <si>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</si>
  <si>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</si>
  <si>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</si>
  <si>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</si>
  <si>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</si>
  <si>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</si>
  <si>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</si>
  <si>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</si>
  <si>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</si>
  <si>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</si>
  <si>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</si>
  <si>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</si>
  <si>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</si>
  <si>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</si>
  <si>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</si>
  <si>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</si>
  <si>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</si>
  <si>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</si>
  <si>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</si>
  <si>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</si>
  <si>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</si>
  <si>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</si>
  <si>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</si>
  <si>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</si>
  <si>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</si>
  <si>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</si>
  <si>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</si>
  <si>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</si>
  <si>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</si>
  <si>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</si>
  <si>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</si>
  <si>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</si>
  <si>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</si>
  <si>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</si>
  <si>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</si>
  <si>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</si>
  <si>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</si>
  <si>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</si>
  <si>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</si>
  <si>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</si>
  <si>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</si>
  <si>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</si>
  <si>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</si>
  <si>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</si>
  <si>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</si>
  <si>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</si>
  <si>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</si>
  <si>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</si>
  <si>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</si>
  <si>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</si>
  <si>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</si>
  <si>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</si>
  <si>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</si>
  <si>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</si>
  <si>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</si>
  <si>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</si>
  <si>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</si>
  <si>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</si>
  <si>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</si>
  <si>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</si>
  <si>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</si>
  <si>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</si>
  <si>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</si>
  <si>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</si>
  <si>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</si>
  <si>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</si>
  <si>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</si>
  <si>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</si>
  <si>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</si>
  <si>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</si>
  <si>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</si>
  <si>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</si>
  <si>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</si>
  <si>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</si>
  <si>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</si>
  <si>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</si>
  <si>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</si>
  <si>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</si>
  <si>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</si>
  <si>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</si>
  <si>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</si>
  <si>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</si>
  <si>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</si>
  <si>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</si>
  <si>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</si>
  <si>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</si>
  <si>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</si>
  <si>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</si>
  <si>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</si>
  <si>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</si>
  <si>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</si>
  <si>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</si>
  <si>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</si>
  <si>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</si>
  <si>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</si>
  <si>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</si>
  <si>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</si>
  <si>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</si>
  <si>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</si>
  <si>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</si>
  <si>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</si>
  <si>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</si>
  <si>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</si>
  <si>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</si>
  <si>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</si>
  <si>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</si>
  <si>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</si>
  <si>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</si>
  <si>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</si>
  <si>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</si>
  <si>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</si>
  <si>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</si>
  <si>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</si>
  <si>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</si>
  <si>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</si>
  <si>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</si>
  <si>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</si>
  <si>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</si>
  <si>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</si>
  <si>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</si>
  <si>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</si>
  <si>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</si>
  <si>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</si>
  <si>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</si>
  <si>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</si>
  <si>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</si>
  <si>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</si>
  <si>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</si>
  <si>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</si>
  <si>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</si>
  <si>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</si>
  <si>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</si>
  <si>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</si>
  <si>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</si>
  <si>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</si>
  <si>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</si>
  <si>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</si>
  <si>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</si>
  <si>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</si>
  <si>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</si>
  <si>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</si>
  <si>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</si>
  <si>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</si>
  <si>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</si>
  <si>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</si>
  <si>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</si>
  <si>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</si>
  <si>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</si>
  <si>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</si>
  <si>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</si>
  <si>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</si>
  <si>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</si>
  <si>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</si>
  <si>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</si>
  <si>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</si>
  <si>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</si>
  <si>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</si>
  <si>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</si>
  <si>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</si>
  <si>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</si>
  <si>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</si>
  <si>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</si>
  <si>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</si>
  <si>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</si>
  <si>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</si>
  <si>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</si>
  <si>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</si>
  <si>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</si>
  <si>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</si>
  <si>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</si>
  <si>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</si>
  <si>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</si>
  <si>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</si>
  <si>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</si>
  <si>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</si>
  <si>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</si>
  <si>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</si>
  <si>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</si>
  <si>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</si>
  <si>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</si>
  <si>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</si>
  <si>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</si>
  <si>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</si>
  <si>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</si>
  <si>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</si>
  <si>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</si>
  <si>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</si>
  <si>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</si>
  <si>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</si>
  <si>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</si>
  <si>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</si>
  <si>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</si>
  <si>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</si>
  <si>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</si>
  <si>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</si>
  <si>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</si>
  <si>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</si>
  <si>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</si>
  <si>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</si>
  <si>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</si>
  <si>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</si>
  <si>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</si>
  <si>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</si>
  <si>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</si>
  <si>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</si>
  <si>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</si>
  <si>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</si>
  <si>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</si>
  <si>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</si>
  <si>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</si>
  <si>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</si>
  <si>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</si>
  <si>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</si>
  <si>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</si>
  <si>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</si>
  <si>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</si>
  <si>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</si>
  <si>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</si>
  <si>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</si>
  <si>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</si>
  <si>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</si>
  <si>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</si>
  <si>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</si>
  <si>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</si>
  <si>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</si>
  <si>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</si>
  <si>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</si>
  <si>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</si>
  <si>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</si>
  <si>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</si>
  <si>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</si>
  <si>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</si>
  <si>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</si>
  <si>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</si>
  <si>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</si>
  <si>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</si>
  <si>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</si>
  <si>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</si>
  <si>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</si>
  <si>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</si>
  <si>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</si>
  <si>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</si>
  <si>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</si>
  <si>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</si>
  <si>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</si>
  <si>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</si>
  <si>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</si>
  <si>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</si>
  <si>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</si>
  <si>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</si>
  <si>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</si>
  <si>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</si>
  <si>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</si>
  <si>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</si>
  <si>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</si>
  <si>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</si>
  <si>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</si>
  <si>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</si>
  <si>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</si>
  <si>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</si>
  <si>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</si>
  <si>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</si>
  <si>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</si>
  <si>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</si>
  <si>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</si>
  <si>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</si>
  <si>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</si>
  <si>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</si>
  <si>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</si>
  <si>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</si>
  <si>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</si>
  <si>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</si>
  <si>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</si>
  <si>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</si>
  <si>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</si>
  <si>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</si>
  <si>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</si>
  <si>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</si>
  <si>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</si>
  <si>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</si>
  <si>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</si>
  <si>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</si>
  <si>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</si>
  <si>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</si>
  <si>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</si>
  <si>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</si>
  <si>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</si>
  <si>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</si>
  <si>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</si>
  <si>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</si>
  <si>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</si>
  <si>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</si>
  <si>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</si>
  <si>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</si>
  <si>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</si>
  <si>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</si>
  <si>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</si>
  <si>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</si>
  <si>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</si>
  <si>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</si>
  <si>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</si>
  <si>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</si>
  <si>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</si>
  <si>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</si>
  <si>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</si>
  <si>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</si>
  <si>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</si>
  <si>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</si>
  <si>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</si>
  <si>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</si>
  <si>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</si>
  <si>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</si>
  <si>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</si>
  <si>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</si>
  <si>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</si>
  <si>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</si>
  <si>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</si>
  <si>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</si>
  <si>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</si>
  <si>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</si>
  <si>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</si>
  <si>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</si>
  <si>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</si>
  <si>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</si>
  <si>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</si>
  <si>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</si>
  <si>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</si>
  <si>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</si>
  <si>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</si>
  <si>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</si>
  <si>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</si>
  <si>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</si>
  <si>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</si>
  <si>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</si>
  <si>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</si>
  <si>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</si>
  <si>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</si>
  <si>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</si>
  <si>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</si>
  <si>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</si>
  <si>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</si>
  <si>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</si>
  <si>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</si>
  <si>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</si>
  <si>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</si>
  <si>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</si>
  <si>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</si>
  <si>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</si>
  <si>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</si>
  <si>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</si>
  <si>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</si>
  <si>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</si>
  <si>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</si>
  <si>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</si>
  <si>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</si>
  <si>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</si>
  <si>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</si>
  <si>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</si>
  <si>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</si>
  <si>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</si>
  <si>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</si>
  <si>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</si>
  <si>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</si>
  <si>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</si>
  <si>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</si>
  <si>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</si>
  <si>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</si>
  <si>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</si>
  <si>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</si>
  <si>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</si>
  <si>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</si>
  <si>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</si>
  <si>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</si>
  <si>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</si>
  <si>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</si>
  <si>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</si>
  <si>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</si>
  <si>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</si>
  <si>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</si>
  <si>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</si>
  <si>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</si>
  <si>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</si>
  <si>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</si>
  <si>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</si>
  <si>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</si>
  <si>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</si>
  <si>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</si>
  <si>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</si>
  <si>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</si>
  <si>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</si>
  <si>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</si>
  <si>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</si>
  <si>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</si>
  <si>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</si>
  <si>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</si>
  <si>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</si>
  <si>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</si>
  <si>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</si>
  <si>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</si>
  <si>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</si>
  <si>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</si>
  <si>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</si>
  <si>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</si>
  <si>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</si>
  <si>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</si>
  <si>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</si>
  <si>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</si>
  <si>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</si>
  <si>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</si>
  <si>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</si>
  <si>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</si>
  <si>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</si>
  <si>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</si>
  <si>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</si>
  <si>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</si>
  <si>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</si>
  <si>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</si>
  <si>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</si>
  <si>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</si>
  <si>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</si>
  <si>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</si>
  <si>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</si>
  <si>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</si>
  <si>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</si>
  <si>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</si>
  <si>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</si>
  <si>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</si>
  <si>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</si>
  <si>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</si>
  <si>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</si>
  <si>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</si>
  <si>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</si>
  <si>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</si>
  <si>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</si>
  <si>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</si>
  <si>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</si>
  <si>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</si>
  <si>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</si>
  <si>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</si>
  <si>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</si>
  <si>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</si>
  <si>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</si>
  <si>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</si>
  <si>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</si>
  <si>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</si>
  <si>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</si>
  <si>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</si>
  <si>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</si>
  <si>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</si>
  <si>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</si>
  <si>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</si>
  <si>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</si>
  <si>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</si>
  <si>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</si>
  <si>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</si>
  <si>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</si>
  <si>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</si>
  <si>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</si>
  <si>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</si>
  <si>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</si>
  <si>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</si>
  <si>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</si>
  <si>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</si>
  <si>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</si>
  <si>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</si>
  <si>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</si>
  <si>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</si>
  <si>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</si>
  <si>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</si>
  <si>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</si>
  <si>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</si>
  <si>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</si>
  <si>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</si>
  <si>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</si>
  <si>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</si>
  <si>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</si>
  <si>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</si>
  <si>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</si>
  <si>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</si>
  <si>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</si>
  <si>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</si>
  <si>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</si>
  <si>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</si>
  <si>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</si>
  <si>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</si>
  <si>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</si>
  <si>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</si>
  <si>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</si>
  <si>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</si>
  <si>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</si>
  <si>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</si>
  <si>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</si>
  <si>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</si>
  <si>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</si>
  <si>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</si>
  <si>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</si>
  <si>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</si>
  <si>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</si>
  <si>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</si>
  <si>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</si>
  <si>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</si>
  <si>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</si>
  <si>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</si>
  <si>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</si>
  <si>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</si>
  <si>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</si>
  <si>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</si>
  <si>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</si>
  <si>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</si>
  <si>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</si>
  <si>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</si>
  <si>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</si>
  <si>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</si>
  <si>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</si>
  <si>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</si>
  <si>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</si>
  <si>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</si>
  <si>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</si>
  <si>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</si>
  <si>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</si>
  <si>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</si>
  <si>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</si>
  <si>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</si>
  <si>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</si>
  <si>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</si>
  <si>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</si>
  <si>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</si>
  <si>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</si>
  <si>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</si>
  <si>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</si>
  <si>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</si>
  <si>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</si>
  <si>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</si>
  <si>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</si>
  <si>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</si>
  <si>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</si>
  <si>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</si>
  <si>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</si>
  <si>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</si>
  <si>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</si>
  <si>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</si>
  <si>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</si>
  <si>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</si>
  <si>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</si>
  <si>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</si>
  <si>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</si>
  <si>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</si>
  <si>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</si>
  <si>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</si>
  <si>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</si>
  <si>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</si>
  <si>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</si>
  <si>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</si>
  <si>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</si>
  <si>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</si>
  <si>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</si>
  <si>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</si>
  <si>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</si>
  <si>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</si>
  <si>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</si>
  <si>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</si>
  <si>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</si>
  <si>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</si>
  <si>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</si>
  <si>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</si>
  <si>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</si>
  <si>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</si>
  <si>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</si>
  <si>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</si>
  <si>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</si>
  <si>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</si>
  <si>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</si>
  <si>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</si>
  <si>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</si>
  <si>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</si>
  <si>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</si>
  <si>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</si>
  <si>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</si>
  <si>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</si>
  <si>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</si>
  <si>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</si>
  <si>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</si>
  <si>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</si>
  <si>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</si>
  <si>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</si>
  <si>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</si>
  <si>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</si>
  <si>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</si>
  <si>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</si>
  <si>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</si>
  <si>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</si>
  <si>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</si>
  <si>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</si>
  <si>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</si>
  <si>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</si>
  <si>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</si>
  <si>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</si>
  <si>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</si>
  <si>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</si>
  <si>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</si>
  <si>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</si>
  <si>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</si>
  <si>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</si>
  <si>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</si>
  <si>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</si>
  <si>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</si>
  <si>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</si>
  <si>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</si>
  <si>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</si>
  <si>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</si>
  <si>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</si>
  <si>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</si>
  <si>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</si>
  <si>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</si>
  <si>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</si>
  <si>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</si>
  <si>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</si>
  <si>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</si>
  <si>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</si>
  <si>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</si>
  <si>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</si>
  <si>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</si>
  <si>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</si>
  <si>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</si>
  <si>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</si>
  <si>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</si>
  <si>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</si>
  <si>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</si>
  <si>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</si>
  <si>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</si>
  <si>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</si>
  <si>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</si>
  <si>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</si>
  <si>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</si>
  <si>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</si>
  <si>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</si>
  <si>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</si>
  <si>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</si>
  <si>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</si>
  <si>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</si>
  <si>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</si>
  <si>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</si>
  <si>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</si>
  <si>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</si>
  <si>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</si>
  <si>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</si>
  <si>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</si>
  <si>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</si>
  <si>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</si>
  <si>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</si>
  <si>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</si>
  <si>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</si>
  <si>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</si>
  <si>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</si>
  <si>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</si>
  <si>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</si>
  <si>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</si>
  <si>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</si>
  <si>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</si>
  <si>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</si>
  <si>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</si>
  <si>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</si>
  <si>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</si>
  <si>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</si>
  <si>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</si>
  <si>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</si>
  <si>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</si>
  <si>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</si>
  <si>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</si>
  <si>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</si>
  <si>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</si>
  <si>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</si>
  <si>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</si>
  <si>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</si>
  <si>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</si>
  <si>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</si>
  <si>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</si>
  <si>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</si>
  <si>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</si>
  <si>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</si>
  <si>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</si>
  <si>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</si>
  <si>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</si>
  <si>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</si>
  <si>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</si>
  <si>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</si>
  <si>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</si>
  <si>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</si>
  <si>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</si>
  <si>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</si>
  <si>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</si>
  <si>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</si>
  <si>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</si>
  <si>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</si>
  <si>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</si>
  <si>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</si>
  <si>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</si>
  <si>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</si>
  <si>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</si>
  <si>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</si>
  <si>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</si>
  <si>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</si>
  <si>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</si>
  <si>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</si>
  <si>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</si>
  <si>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</si>
  <si>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</si>
  <si>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</si>
  <si>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</si>
  <si>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</si>
  <si>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</si>
  <si>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</si>
  <si>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</si>
  <si>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</si>
  <si>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</si>
  <si>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</si>
  <si>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</si>
  <si>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</si>
  <si>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</si>
  <si>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</si>
  <si>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</si>
  <si>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</si>
  <si>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</si>
  <si>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</si>
  <si>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</si>
  <si>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</si>
  <si>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</si>
  <si>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</si>
  <si>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</si>
  <si>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</si>
  <si>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</si>
  <si>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</si>
  <si>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</si>
  <si>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</si>
  <si>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</si>
  <si>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</si>
  <si>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</si>
  <si>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</si>
  <si>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</si>
  <si>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</si>
  <si>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</si>
  <si>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</si>
  <si>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</si>
  <si>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</si>
  <si>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</si>
  <si>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</si>
  <si>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</si>
  <si>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</si>
  <si>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</si>
  <si>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</si>
  <si>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</si>
  <si>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</si>
  <si>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</si>
  <si>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</si>
  <si>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</si>
  <si>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</si>
  <si>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</si>
  <si>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</si>
  <si>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</si>
  <si>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</si>
  <si>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</si>
  <si>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</si>
  <si>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</si>
  <si>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</si>
  <si>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</si>
  <si>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</si>
  <si>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</si>
  <si>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</si>
  <si>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</si>
  <si>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</si>
  <si>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</si>
  <si>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</si>
  <si>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</si>
  <si>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</si>
  <si>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</si>
  <si>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</si>
  <si>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</si>
  <si>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</si>
  <si>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</si>
  <si>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</si>
  <si>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</si>
  <si>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</si>
  <si>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</si>
  <si>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</si>
  <si>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</si>
  <si>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</si>
  <si>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</si>
  <si>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</si>
  <si>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</si>
  <si>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</si>
  <si>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</si>
  <si>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</si>
  <si>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</si>
  <si>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</si>
  <si>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</si>
  <si>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</si>
  <si>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</si>
  <si>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</si>
  <si>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</si>
  <si>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</si>
  <si>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</si>
  <si>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</si>
  <si>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</si>
  <si>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</si>
  <si>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</si>
  <si>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</si>
  <si>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</si>
  <si>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</si>
  <si>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</si>
  <si>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</si>
  <si>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</si>
  <si>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</si>
  <si>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</si>
  <si>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</si>
  <si>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</si>
  <si>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</si>
  <si>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</si>
  <si>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</si>
  <si>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</si>
  <si>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</si>
  <si>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</si>
  <si>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</si>
  <si>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</si>
  <si>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</si>
  <si>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</si>
  <si>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</si>
  <si>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</si>
  <si>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</si>
  <si>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</si>
  <si>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</si>
  <si>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</si>
  <si>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</si>
  <si>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</si>
  <si>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</si>
  <si>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</si>
  <si>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</si>
  <si>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</si>
  <si>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</si>
  <si>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</si>
  <si>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</si>
  <si>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</si>
  <si>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</si>
  <si>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</si>
  <si>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</si>
  <si>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</si>
  <si>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</si>
  <si>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</si>
  <si>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</si>
  <si>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</si>
  <si>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</si>
  <si>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</si>
  <si>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</si>
  <si>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</si>
  <si>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</si>
  <si>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</si>
  <si>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</si>
  <si>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</si>
  <si>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</si>
  <si>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</si>
  <si>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</si>
  <si>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</si>
  <si>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</si>
  <si>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</si>
  <si>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</si>
  <si>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</si>
  <si>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</si>
  <si>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</si>
  <si>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</si>
  <si>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</si>
  <si>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</si>
  <si>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</si>
  <si>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</si>
  <si>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</si>
  <si>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</si>
  <si>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</si>
  <si>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</si>
  <si>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</si>
  <si>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</si>
  <si>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</si>
  <si>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</si>
  <si>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</si>
  <si>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</si>
  <si>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</si>
  <si>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</si>
  <si>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</si>
  <si>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</si>
  <si>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</si>
  <si>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</si>
  <si>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</si>
  <si>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</si>
  <si>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</si>
  <si>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</si>
  <si>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</si>
  <si>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</si>
  <si>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</si>
  <si>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</si>
  <si>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</si>
  <si>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</si>
  <si>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</si>
  <si>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</si>
  <si>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</si>
  <si>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</si>
  <si>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</si>
  <si>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</si>
  <si>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</si>
  <si>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</si>
  <si>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</si>
  <si>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</si>
  <si>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</si>
  <si>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</si>
  <si>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</si>
  <si>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</si>
  <si>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</si>
  <si>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</si>
  <si>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</si>
  <si>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</si>
  <si>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</si>
  <si>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</si>
  <si>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</si>
  <si>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</si>
  <si>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</si>
  <si>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</si>
  <si>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</si>
  <si>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</si>
  <si>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</si>
  <si>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</si>
  <si>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</si>
  <si>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</si>
  <si>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</si>
  <si>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</si>
  <si>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</si>
  <si>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</si>
  <si>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</si>
  <si>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</si>
  <si>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</si>
  <si>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</si>
  <si>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</si>
  <si>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</si>
  <si>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</si>
  <si>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</si>
  <si>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</si>
  <si>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</si>
  <si>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</si>
  <si>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</si>
  <si>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</si>
  <si>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</si>
  <si>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</si>
  <si>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</si>
  <si>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</si>
  <si>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</si>
  <si>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</si>
  <si>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</si>
  <si>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</si>
  <si>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</si>
  <si>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</si>
  <si>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</si>
  <si>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</si>
  <si>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</si>
  <si>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</si>
  <si>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</si>
  <si>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</si>
  <si>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</si>
  <si>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</si>
  <si>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</si>
  <si>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</si>
  <si>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</si>
  <si>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</si>
  <si>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</si>
  <si>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</si>
  <si>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</si>
  <si>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</si>
  <si>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</si>
  <si>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</si>
  <si>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</si>
  <si>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</si>
  <si>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</si>
  <si>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</si>
  <si>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</si>
  <si>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</si>
  <si>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</si>
  <si>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</si>
  <si>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</si>
  <si>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</si>
  <si>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</si>
  <si>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</si>
  <si>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</si>
  <si>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</si>
  <si>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</si>
  <si>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</si>
  <si>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</si>
  <si>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</si>
  <si>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</si>
  <si>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</si>
  <si>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</si>
  <si>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</si>
  <si>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</si>
  <si>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</si>
  <si>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</si>
  <si>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</si>
  <si>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</si>
  <si>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</si>
  <si>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</si>
  <si>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</si>
  <si>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</si>
  <si>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</si>
  <si>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</si>
  <si>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</si>
  <si>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</si>
  <si>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</si>
  <si>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</si>
  <si>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</si>
  <si>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</si>
  <si>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</si>
  <si>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</si>
  <si>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</si>
  <si>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</si>
  <si>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</si>
  <si>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</si>
  <si>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</si>
  <si>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</si>
  <si>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</si>
  <si>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</si>
  <si>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</si>
  <si>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</si>
  <si>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</si>
  <si>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</si>
  <si>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</si>
  <si>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</si>
  <si>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</si>
  <si>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</si>
  <si>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</si>
  <si>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</si>
  <si>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</si>
  <si>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</si>
  <si>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</si>
  <si>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</si>
  <si>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</si>
  <si>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</si>
  <si>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</si>
  <si>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</si>
  <si>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</si>
  <si>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</si>
  <si>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</si>
  <si>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</si>
  <si>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</si>
  <si>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</si>
  <si>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</si>
  <si>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</si>
  <si>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</si>
  <si>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</si>
  <si>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</si>
  <si>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</si>
  <si>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</si>
  <si>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</si>
  <si>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</si>
  <si>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</si>
  <si>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</si>
  <si>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</si>
  <si>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</si>
  <si>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</si>
  <si>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</si>
  <si>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</si>
  <si>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</si>
  <si>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</si>
  <si>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</si>
  <si>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</si>
  <si>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</si>
  <si>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</si>
  <si>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</si>
  <si>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</si>
  <si>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</si>
  <si>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</si>
  <si>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</si>
  <si>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</si>
  <si>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</si>
  <si>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</si>
  <si>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</si>
  <si>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</si>
  <si>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</si>
  <si>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</si>
  <si>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</si>
  <si>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</si>
  <si>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</si>
  <si>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</si>
  <si>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</si>
  <si>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</si>
  <si>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</si>
  <si>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</si>
  <si>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</si>
  <si>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</si>
  <si>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</si>
  <si>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</si>
  <si>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</si>
  <si>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</si>
  <si>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</si>
  <si>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</si>
  <si>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</si>
  <si>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</si>
  <si>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</si>
  <si>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</si>
  <si>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</si>
  <si>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</si>
  <si>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</si>
  <si>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</si>
  <si>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</si>
  <si>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</si>
  <si>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</si>
  <si>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</si>
  <si>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</si>
  <si>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</si>
  <si>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</si>
  <si>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</si>
  <si>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</si>
  <si>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</si>
  <si>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</si>
  <si>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</si>
  <si>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</si>
  <si>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</si>
  <si>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</si>
  <si>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</si>
  <si>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</si>
  <si>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</si>
  <si>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</si>
  <si>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</si>
  <si>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</si>
  <si>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</si>
  <si>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</si>
  <si>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</si>
  <si>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</si>
  <si>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</si>
  <si>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</si>
  <si>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</si>
  <si>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</si>
  <si>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</si>
  <si>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</si>
  <si>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</si>
  <si>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</si>
  <si>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</si>
  <si>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</si>
  <si>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</si>
  <si>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</si>
  <si>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</si>
  <si>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</si>
  <si>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</si>
  <si>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</si>
  <si>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</si>
  <si>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</si>
  <si>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</si>
  <si>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</si>
  <si>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</si>
  <si>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</si>
  <si>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</si>
  <si>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</si>
  <si>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</si>
  <si>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</si>
  <si>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</si>
  <si>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</si>
  <si>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</si>
  <si>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</si>
  <si>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</si>
  <si>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</si>
  <si>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</si>
  <si>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</si>
  <si>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</si>
  <si>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</si>
  <si>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</si>
  <si>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</si>
  <si>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</si>
  <si>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</si>
  <si>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</si>
  <si>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</si>
  <si>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</si>
  <si>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</si>
  <si>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</si>
  <si>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</si>
  <si>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</si>
  <si>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</si>
  <si>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</si>
  <si>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</si>
  <si>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</si>
  <si>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</si>
  <si>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</si>
  <si>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</si>
  <si>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</si>
  <si>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</si>
  <si>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</si>
  <si>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</si>
  <si>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</si>
  <si>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</si>
  <si>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</si>
  <si>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</si>
  <si>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</si>
  <si>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</si>
  <si>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</si>
  <si>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</si>
  <si>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</si>
  <si>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</si>
  <si>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</si>
  <si>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</si>
  <si>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</si>
  <si>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</si>
  <si>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</si>
  <si>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</si>
  <si>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</si>
  <si>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</si>
  <si>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</si>
  <si>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</si>
  <si>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</si>
  <si>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</si>
  <si>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</si>
  <si>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</si>
  <si>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</si>
  <si>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</si>
  <si>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</si>
  <si>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</si>
  <si>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</si>
  <si>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</si>
  <si>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</si>
  <si>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</si>
  <si>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</si>
  <si>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</si>
  <si>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</si>
  <si>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</si>
  <si>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</si>
  <si>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</si>
  <si>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</si>
  <si>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</si>
  <si>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</si>
  <si>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</si>
  <si>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</si>
  <si>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</si>
  <si>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</si>
  <si>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</si>
  <si>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</si>
  <si>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</si>
  <si>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</si>
  <si>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</si>
  <si>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</si>
  <si>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</si>
  <si>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</si>
  <si>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</si>
  <si>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</si>
  <si>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</si>
  <si>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</si>
  <si>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</si>
  <si>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</si>
  <si>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</si>
  <si>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</si>
  <si>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</si>
  <si>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</si>
  <si>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</si>
  <si>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</si>
  <si>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</si>
  <si>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</si>
  <si>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</si>
  <si>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</si>
  <si>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</si>
  <si>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</si>
  <si>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</si>
  <si>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</si>
  <si>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</si>
  <si>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</si>
  <si>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</si>
  <si>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</si>
  <si>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</si>
  <si>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</si>
  <si>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</si>
  <si>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</si>
  <si>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</si>
  <si>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</si>
  <si>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</si>
  <si>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</si>
  <si>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</si>
  <si>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</si>
  <si>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</si>
  <si>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</si>
  <si>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</si>
  <si>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</si>
  <si>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</si>
  <si>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</si>
  <si>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</si>
  <si>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</si>
  <si>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</si>
  <si>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</si>
  <si>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</si>
  <si>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</si>
  <si>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</si>
  <si>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</si>
  <si>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</si>
  <si>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</si>
  <si>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</si>
  <si>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</si>
  <si>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</si>
  <si>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</si>
  <si>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</si>
  <si>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</si>
  <si>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</si>
  <si>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</si>
  <si>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</si>
  <si>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</si>
  <si>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</si>
  <si>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</si>
  <si>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</si>
  <si>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</si>
  <si>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</si>
  <si>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</si>
  <si>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</si>
  <si>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</si>
  <si>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</si>
  <si>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</si>
  <si>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</si>
  <si>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</si>
  <si>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</si>
  <si>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</si>
  <si>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</si>
  <si>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</si>
  <si>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</si>
  <si>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</si>
  <si>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</si>
  <si>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</si>
  <si>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</si>
  <si>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</si>
  <si>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</si>
  <si>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</si>
  <si>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</si>
  <si>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</si>
  <si>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</si>
  <si>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</si>
  <si>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</si>
  <si>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</si>
  <si>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</si>
  <si>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</si>
  <si>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</si>
  <si>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</si>
  <si>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</si>
  <si>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</si>
  <si>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</si>
  <si>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</si>
  <si>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</si>
  <si>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</si>
  <si>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</si>
  <si>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</si>
  <si>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</si>
  <si>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</si>
  <si>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</si>
  <si>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</si>
  <si>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</si>
  <si>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</si>
  <si>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</si>
  <si>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</si>
  <si>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</si>
  <si>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</si>
  <si>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</si>
  <si>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</si>
  <si>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</si>
  <si>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</si>
  <si>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</si>
  <si>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</si>
  <si>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</si>
  <si>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</si>
  <si>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</si>
  <si>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</si>
  <si>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</si>
  <si>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</si>
  <si>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</si>
  <si>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</si>
  <si>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</si>
  <si>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</si>
  <si>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</si>
  <si>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</si>
  <si>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</si>
  <si>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</si>
  <si>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</si>
  <si>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</si>
  <si>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</si>
  <si>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</si>
  <si>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</si>
  <si>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</si>
  <si>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</si>
  <si>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</si>
  <si>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</si>
  <si>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</si>
  <si>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</si>
  <si>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</si>
  <si>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</si>
  <si>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</si>
  <si>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</si>
  <si>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</si>
  <si>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</si>
  <si>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</si>
  <si>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</si>
  <si>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</si>
  <si>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</si>
  <si>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</si>
  <si>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</si>
  <si>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</si>
  <si>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</si>
  <si>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</si>
  <si>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</si>
  <si>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</si>
  <si>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</si>
  <si>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</si>
  <si>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</si>
  <si>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</si>
  <si>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</si>
  <si>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</si>
  <si>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</si>
  <si>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</si>
  <si>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</si>
  <si>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</si>
  <si>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</si>
  <si>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</si>
  <si>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</si>
  <si>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</si>
  <si>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</si>
  <si>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</si>
  <si>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</si>
  <si>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</si>
  <si>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</si>
  <si>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</si>
  <si>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</si>
  <si>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</si>
  <si>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</si>
  <si>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</si>
  <si>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</si>
  <si>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</si>
  <si>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</si>
  <si>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</si>
  <si>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</si>
  <si>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</si>
  <si>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</si>
  <si>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</si>
  <si>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</si>
  <si>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</si>
  <si>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</si>
  <si>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</si>
  <si>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</si>
  <si>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</si>
  <si>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</si>
  <si>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</si>
  <si>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</si>
  <si>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</si>
  <si>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</si>
  <si>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</si>
  <si>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</si>
  <si>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</si>
  <si>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</si>
  <si>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</si>
  <si>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</si>
  <si>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</si>
  <si>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</si>
  <si>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</si>
  <si>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</si>
  <si>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</si>
  <si>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</si>
  <si>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</si>
  <si>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</si>
  <si>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</si>
  <si>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</si>
  <si>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</si>
  <si>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</si>
  <si>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</si>
  <si>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</si>
  <si>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</si>
  <si>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</si>
  <si>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</si>
  <si>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</si>
  <si>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</si>
  <si>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</si>
  <si>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</si>
  <si>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</si>
  <si>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</si>
  <si>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</si>
  <si>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</si>
  <si>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</si>
  <si>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</si>
  <si>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</si>
  <si>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</si>
  <si>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</si>
  <si>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</si>
  <si>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</si>
  <si>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</si>
  <si>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</si>
  <si>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</si>
  <si>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</si>
  <si>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</si>
  <si>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</si>
  <si>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</si>
  <si>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</si>
  <si>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</si>
  <si>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</si>
  <si>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</si>
  <si>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</si>
  <si>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</si>
  <si>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</si>
  <si>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</si>
  <si>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</si>
  <si>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</si>
  <si>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</si>
  <si>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</si>
  <si>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</si>
  <si>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</si>
  <si>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</si>
  <si>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</si>
  <si>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</si>
  <si>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</si>
  <si>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</si>
  <si>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</si>
  <si>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</si>
  <si>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</si>
  <si>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</si>
  <si>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</si>
  <si>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</si>
  <si>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</si>
  <si>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</si>
  <si>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</si>
  <si>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</si>
  <si>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</si>
  <si>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</si>
  <si>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</si>
  <si>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</si>
  <si>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</si>
  <si>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</si>
  <si>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</si>
  <si>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</si>
  <si>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</si>
  <si>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</si>
  <si>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</si>
  <si>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</si>
  <si>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</si>
  <si>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</si>
  <si>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</si>
  <si>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</si>
  <si>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</si>
  <si>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</si>
  <si>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</si>
  <si>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</si>
  <si>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</si>
  <si>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</si>
  <si>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</si>
  <si>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</si>
  <si>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</si>
  <si>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</si>
  <si>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</si>
  <si>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</si>
  <si>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</si>
  <si>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</si>
  <si>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</si>
  <si>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</si>
  <si>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</si>
  <si>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</si>
  <si>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</si>
  <si>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</si>
  <si>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</si>
  <si>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</si>
  <si>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</si>
  <si>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</si>
  <si>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</si>
  <si>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</si>
  <si>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</si>
  <si>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</si>
  <si>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</si>
  <si>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</si>
  <si>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</si>
  <si>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</si>
  <si>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</si>
  <si>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</si>
  <si>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</si>
  <si>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</si>
  <si>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</si>
  <si>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</si>
  <si>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</si>
  <si>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</si>
  <si>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</si>
  <si>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</si>
  <si>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</si>
  <si>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</si>
  <si>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</si>
  <si>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</si>
  <si>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</si>
  <si>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</si>
  <si>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</si>
  <si>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</si>
  <si>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</si>
  <si>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</si>
  <si>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</si>
  <si>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</si>
  <si>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</si>
  <si>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</si>
  <si>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</si>
  <si>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</si>
  <si>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</si>
  <si>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</si>
  <si>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</si>
  <si>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</si>
  <si>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</si>
  <si>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</si>
  <si>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</si>
  <si>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</si>
  <si>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</si>
  <si>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</si>
  <si>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</si>
  <si>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</si>
  <si>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</si>
  <si>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</si>
  <si>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</si>
  <si>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</si>
  <si>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</si>
  <si>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</si>
  <si>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</si>
  <si>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</si>
  <si>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</si>
  <si>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</si>
  <si>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</si>
  <si>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</si>
  <si>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</si>
  <si>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</si>
  <si>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</si>
  <si>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</si>
  <si>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</si>
  <si>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</si>
  <si>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</si>
  <si>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</si>
  <si>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</si>
  <si>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</si>
  <si>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</si>
  <si>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</si>
  <si>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</si>
  <si>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</si>
  <si>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</si>
  <si>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</si>
  <si>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</si>
  <si>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</si>
  <si>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</si>
  <si>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</si>
  <si>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</si>
  <si>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</si>
  <si>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</si>
  <si>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</si>
  <si>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</si>
  <si>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</si>
  <si>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</si>
  <si>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</si>
  <si>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</si>
  <si>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</si>
  <si>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</si>
  <si>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</si>
  <si>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</si>
  <si>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</si>
  <si>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</si>
  <si>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</si>
  <si>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</si>
  <si>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</si>
  <si>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</si>
  <si>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</si>
  <si>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</si>
  <si>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</si>
  <si>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</si>
  <si>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</si>
  <si>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</si>
  <si>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</si>
  <si>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</si>
  <si>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</si>
  <si>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</si>
  <si>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</si>
  <si>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</si>
  <si>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</si>
  <si>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</si>
  <si>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</si>
  <si>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</si>
  <si>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</si>
  <si>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</si>
  <si>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</si>
  <si>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</si>
  <si>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</si>
  <si>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</si>
  <si>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</si>
  <si>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</si>
  <si>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</si>
  <si>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</si>
  <si>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</si>
  <si>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</si>
  <si>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</si>
  <si>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</si>
  <si>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</si>
  <si>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</si>
  <si>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</si>
  <si>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</si>
  <si>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</si>
  <si>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</si>
  <si>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</si>
  <si>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</si>
  <si>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</si>
  <si>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</si>
  <si>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</si>
  <si>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</si>
  <si>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</si>
  <si>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</si>
  <si>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</si>
  <si>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</si>
  <si>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</si>
  <si>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</si>
  <si>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</si>
  <si>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</si>
  <si>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</si>
  <si>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</si>
  <si>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</si>
  <si>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</si>
  <si>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</si>
  <si>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</si>
  <si>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</si>
  <si>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</si>
  <si>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</si>
  <si>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</si>
  <si>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</si>
  <si>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</si>
  <si>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</si>
  <si>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</si>
  <si>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</si>
  <si>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</si>
  <si>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</si>
  <si>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</si>
  <si>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</si>
  <si>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</si>
  <si>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</si>
  <si>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</si>
  <si>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</si>
  <si>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</si>
  <si>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</si>
  <si>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</si>
  <si>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</si>
  <si>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</si>
  <si>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</si>
  <si>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</si>
  <si>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</si>
  <si>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</si>
  <si>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</si>
  <si>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</si>
  <si>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</si>
  <si>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</si>
  <si>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</si>
  <si>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</si>
  <si>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</si>
  <si>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</si>
  <si>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</si>
  <si>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</si>
  <si>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</si>
  <si>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</si>
  <si>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</si>
  <si>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</si>
  <si>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</si>
  <si>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</si>
  <si>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</si>
  <si>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</si>
  <si>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</si>
  <si>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</si>
  <si>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</si>
  <si>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</si>
  <si>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</si>
  <si>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</si>
  <si>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</si>
  <si>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</si>
  <si>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</si>
  <si>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</si>
  <si>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</si>
  <si>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</si>
  <si>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</si>
  <si>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</si>
  <si>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</si>
  <si>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</si>
  <si>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</si>
  <si>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</si>
  <si>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</si>
  <si>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</si>
  <si>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</si>
  <si>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</si>
  <si>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</si>
  <si>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</si>
  <si>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</si>
  <si>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</si>
  <si>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</si>
  <si>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</si>
  <si>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</si>
  <si>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</si>
  <si>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</si>
  <si>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</si>
  <si>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</si>
  <si>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</si>
  <si>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</si>
  <si>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</si>
  <si>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</si>
  <si>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</si>
  <si>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</si>
  <si>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</si>
  <si>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</si>
  <si>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</si>
  <si>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</si>
  <si>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</si>
  <si>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</si>
  <si>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</si>
  <si>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</si>
  <si>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</si>
  <si>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</si>
  <si>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</si>
  <si>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</si>
  <si>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</si>
  <si>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</si>
  <si>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</si>
  <si>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</si>
  <si>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</si>
  <si>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</si>
  <si>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</si>
  <si>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</si>
  <si>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</si>
  <si>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</si>
  <si>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</si>
  <si>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</si>
  <si>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</si>
  <si>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</si>
  <si>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</si>
  <si>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</si>
  <si>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</si>
  <si>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</si>
  <si>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</si>
  <si>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</si>
  <si>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</si>
  <si>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</si>
  <si>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</si>
  <si>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</si>
  <si>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</si>
  <si>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</si>
  <si>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</si>
  <si>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</si>
  <si>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</si>
  <si>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</si>
  <si>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</si>
  <si>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</si>
  <si>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</si>
  <si>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</si>
  <si>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</si>
  <si>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</si>
  <si>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</si>
  <si>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</si>
  <si>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</si>
  <si>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</si>
  <si>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</si>
  <si>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</si>
  <si>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</si>
  <si>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</si>
  <si>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</si>
  <si>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</si>
  <si>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</si>
  <si>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</si>
  <si>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</si>
  <si>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</si>
  <si>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</si>
  <si>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</si>
  <si>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</si>
  <si>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</si>
  <si>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</si>
  <si>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</si>
  <si>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</si>
  <si>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</si>
  <si>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</si>
  <si>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</si>
  <si>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</si>
  <si>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</si>
  <si>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</si>
  <si>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</si>
  <si>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</si>
  <si>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</si>
  <si>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</si>
  <si>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</si>
  <si>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</si>
  <si>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</si>
  <si>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</si>
  <si>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</si>
  <si>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</si>
  <si>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</si>
  <si>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</si>
  <si>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</si>
  <si>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</si>
  <si>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</si>
  <si>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</si>
  <si>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</si>
  <si>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</si>
  <si>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</si>
  <si>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</si>
  <si>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</si>
  <si>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</si>
  <si>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</si>
  <si>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</si>
  <si>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</si>
  <si>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</si>
  <si>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</si>
  <si>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</si>
  <si>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</si>
  <si>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</si>
  <si>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</si>
  <si>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</si>
  <si>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</si>
  <si>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</si>
  <si>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</si>
  <si>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</si>
  <si>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</si>
  <si>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</si>
  <si>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</si>
  <si>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</si>
  <si>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</si>
  <si>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</si>
  <si>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</si>
  <si>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</si>
  <si>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</si>
  <si>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</si>
  <si>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</si>
  <si>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</si>
  <si>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</si>
  <si>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</si>
  <si>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</si>
  <si>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</si>
  <si>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</si>
  <si>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</si>
  <si>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</si>
  <si>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</si>
  <si>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</si>
  <si>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</si>
  <si>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</si>
  <si>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</si>
  <si>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</si>
  <si>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</si>
  <si>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</si>
  <si>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</si>
  <si>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</si>
  <si>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</si>
  <si>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</si>
  <si>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</si>
  <si>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</si>
  <si>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</si>
  <si>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</si>
  <si>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</si>
  <si>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</si>
  <si>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</si>
  <si>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</si>
  <si>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</si>
  <si>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</si>
  <si>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</si>
  <si>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</si>
  <si>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</si>
  <si>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</si>
  <si>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</si>
  <si>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</si>
  <si>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</si>
  <si>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</si>
  <si>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</si>
  <si>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</si>
  <si>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</si>
  <si>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</si>
  <si>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</si>
  <si>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</si>
  <si>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</si>
  <si>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</si>
  <si>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</si>
  <si>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</si>
  <si>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</si>
  <si>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</si>
  <si>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</si>
  <si>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</si>
  <si>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</si>
  <si>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</si>
  <si>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</si>
  <si>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</si>
  <si>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</si>
  <si>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</si>
  <si>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</si>
  <si>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</si>
  <si>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</si>
  <si>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</si>
  <si>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</si>
  <si>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</si>
  <si>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</si>
  <si>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</si>
  <si>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</si>
  <si>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</si>
  <si>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</si>
  <si>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</si>
  <si>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</si>
  <si>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</si>
  <si>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</si>
  <si>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</si>
  <si>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</si>
  <si>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</si>
  <si>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</si>
  <si>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</si>
  <si>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</si>
  <si>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</si>
  <si>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</si>
  <si>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</si>
  <si>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</si>
  <si>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</si>
  <si>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</si>
  <si>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</si>
  <si>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</si>
  <si>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</si>
  <si>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</si>
  <si>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</si>
  <si>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</si>
  <si>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</si>
  <si>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</si>
  <si>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</si>
  <si>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</si>
  <si>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</si>
  <si>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</si>
  <si>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</si>
  <si>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</si>
  <si>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</si>
  <si>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</si>
  <si>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</si>
  <si>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</si>
  <si>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</si>
  <si>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</si>
  <si>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</si>
  <si>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</si>
  <si>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</si>
  <si>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</si>
  <si>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</si>
  <si>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</si>
  <si>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</si>
  <si>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</si>
  <si>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</si>
  <si>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</si>
  <si>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</si>
  <si>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</si>
  <si>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</si>
  <si>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</si>
  <si>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</si>
  <si>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</si>
  <si>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</si>
  <si>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</si>
  <si>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</si>
  <si>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</si>
  <si>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</si>
  <si>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</si>
  <si>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</si>
  <si>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</si>
  <si>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</si>
  <si>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</si>
  <si>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</si>
  <si>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</si>
  <si>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</si>
  <si>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</si>
  <si>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</si>
  <si>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</si>
  <si>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</si>
  <si>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</si>
  <si>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</si>
  <si>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</si>
  <si>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</si>
  <si>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</si>
  <si>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</si>
  <si>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</si>
  <si>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</si>
  <si>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</si>
  <si>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</si>
  <si>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</si>
  <si>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</si>
  <si>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</si>
  <si>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</si>
  <si>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</si>
  <si>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</si>
  <si>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</si>
  <si>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</si>
  <si>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</si>
  <si>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</si>
  <si>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</si>
  <si>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</si>
  <si>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</si>
  <si>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</si>
  <si>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</si>
  <si>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</si>
  <si>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</si>
  <si>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</si>
  <si>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</si>
  <si>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</si>
  <si>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</si>
  <si>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</si>
  <si>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</si>
  <si>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</si>
  <si>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</si>
  <si>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</si>
  <si>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</si>
  <si>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</si>
  <si>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</si>
  <si>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</si>
  <si>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</si>
  <si>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</si>
  <si>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</si>
  <si>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</si>
  <si>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</si>
  <si>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</si>
  <si>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</si>
  <si>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</si>
  <si>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</si>
  <si>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</si>
  <si>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</si>
  <si>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</si>
  <si>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</si>
  <si>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</si>
  <si>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</si>
  <si>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</si>
  <si>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</si>
  <si>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</si>
  <si>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</si>
  <si>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</si>
  <si>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</si>
  <si>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</si>
  <si>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</si>
  <si>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</si>
  <si>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</si>
  <si>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</si>
  <si>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</si>
  <si>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</si>
  <si>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</si>
  <si>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</si>
  <si>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</si>
  <si>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</si>
  <si>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</si>
  <si>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</si>
  <si>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</si>
  <si>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</si>
  <si>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</si>
  <si>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</si>
  <si>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</si>
  <si>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</si>
  <si>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</si>
  <si>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</si>
  <si>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</si>
  <si>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</si>
  <si>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</si>
  <si>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</si>
  <si>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</si>
  <si>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</si>
  <si>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</si>
  <si>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</si>
  <si>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</si>
  <si>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</si>
  <si>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</si>
  <si>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</si>
  <si>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</si>
  <si>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</si>
  <si>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</si>
  <si>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</si>
  <si>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</si>
  <si>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</si>
  <si>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</si>
  <si>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</si>
  <si>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</si>
  <si>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</si>
  <si>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</si>
  <si>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</si>
  <si>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</si>
  <si>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</si>
  <si>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</si>
  <si>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</si>
  <si>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</si>
  <si>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</si>
  <si>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</si>
  <si>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</si>
  <si>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</si>
  <si>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</si>
  <si>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</si>
  <si>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</si>
  <si>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</si>
  <si>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</si>
  <si>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</si>
  <si>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</si>
  <si>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</si>
  <si>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</si>
  <si>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</si>
  <si>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</si>
  <si>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</si>
  <si>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</si>
  <si>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</si>
  <si>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</si>
  <si>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</si>
  <si>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</si>
  <si>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</si>
  <si>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</si>
  <si>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</si>
  <si>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</si>
  <si>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</si>
  <si>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</si>
  <si>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</si>
  <si>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</si>
  <si>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</si>
  <si>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</si>
  <si>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</si>
  <si>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</si>
  <si>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</si>
  <si>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</si>
  <si>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</si>
  <si>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</si>
  <si>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</si>
  <si>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</si>
  <si>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</si>
  <si>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</si>
  <si>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</si>
  <si>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</si>
  <si>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</si>
  <si>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</si>
  <si>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</si>
  <si>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</si>
  <si>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</si>
  <si>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</si>
  <si>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</si>
  <si>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</si>
  <si>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</si>
  <si>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</si>
  <si>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</si>
  <si>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</si>
  <si>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</si>
  <si>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</si>
  <si>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</si>
  <si>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</si>
  <si>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ETA 10 min</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</si>
  <si>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</si>
  <si>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</si>
  <si>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</si>
  <si>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</si>
  <si>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</si>
  <si>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</si>
  <si>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</si>
  <si>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</si>
  <si>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</si>
  <si>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</si>
  <si>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</si>
  <si>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EM team moved ETA: min </t>
  </si>
  <si>
    <t>PCM-20251111-00000500</t>
  </si>
  <si>
    <t>ETA 110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</si>
</sst>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9" totalsRowShown="0" headerRowDxfId="31" dataDxfId="30" headerRowBorderDxfId="28" tableBorderDxfId="29">
  <autoFilter ref="A1:L2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309.39183483795932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45972.340260763885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45972.340260763885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45972.340260763885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45972.340260763885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45972.340260763885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45972.340260763885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45972.340260763885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45972.340260763885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45972.340260763885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45972.340260763885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45972.340260763885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45972.340260763885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45972.340260763885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45972.340260763885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45972.340260763885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45972.340260763885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45972.340260763885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45972.340260763885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45972.340260763885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45972.340260763885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45972.340260763885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45972.340260763885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45972.340260763885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45972.340260763885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45972.340260763885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45972.340260763885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45972.340260763885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45972.340260763885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45972.340260763885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45972.340260763885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45972.340260763885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45972.340260763885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45972.340260763885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45972.340260763885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45972.340260763885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45972.340260763885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45972.340260763885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45972.340260763885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45972.340260763885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45972.340260763885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45972.340260763885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45972.340260763885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45972.340260763885</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45972.340260763885</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5827788F-CFF2-4FB6-BA68-31EF18356F03}"/>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147.34042280092399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1" ca="1" si="1">IFERROR(NOW()-F4,"-")</f>
        <v>5.6742245367786381E-2</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45972.340260763885</v>
      </c>
      <c r="H5" s="104"/>
      <c r="I5" s="18" t="str">
        <f>IFERROR(VLOOKUP(D5,DB!A:F,6,0),"")</f>
        <v/>
      </c>
      <c r="J5" s="18" t="str">
        <f>IFERROR(VLOOKUP(D5,DB!A:G,7,0),"")</f>
        <v/>
      </c>
      <c r="K5" s="19" t="s">
        <v>39107</v>
      </c>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45972.340260763885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45972.340260763885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45972.340260763885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45972.340260763885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45972.340260763885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45972.340260763885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45972.340260763885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45972.340260763885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45972.340260763885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45972.340260763885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45972.340260763885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45972.340260763885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45972.340260763885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45972.340260763885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45972.340260763885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45972.340260763885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ref="G22:G53" ca="1" si="2">IFERROR(NOW()-F22,"-")</f>
        <v>45972.340260763885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45972.340260763885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45972.340260763885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45972.340260763885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45972.340260763885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45972.340260763885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t="shared" ca="1" si="2"/>
        <v>45972.340260763885</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45972.340260763885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45972.340260763885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45972.340260763885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45972.340260763885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45972.340260763885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45972.340260763885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45972.340260763885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45972.340260763885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45972.340260763885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45972.340260763885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45972.340260763885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45972.340260763885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45972.340260763885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45972.340260763885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45972.340260763885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45972.340260763885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45972.340260763885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45972.340260763885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45972.340260763885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45972.340260763885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45972.340260763885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45972.340260763885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45972.340260763885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45972.340260763885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45972.340260763885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45972.340260763885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45972.340260763885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45972.340260763885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45972.340260763885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45972.340260763885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45972.340260763885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45972.340260763885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45972.340260763885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45972.340260763885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45972.340260763885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45972.340260763885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45972.340260763885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45972.340260763885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45972.340260763885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45972.340260763885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45972.340260763885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45972.340260763885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45972.340260763885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45972.340260763885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45972.340260763885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45972.340260763885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45972.340260763885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45972.340260763885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45972.340260763885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45972.340260763885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45972.340260763885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45972.340260763885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45972.340260763885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45972.340260763885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45972.340260763885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45972.340260763885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45972.340260763885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45972.340260763885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45972.340260763885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45972.340260763885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45972.340260763885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45972.340260763885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45972.340260763885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45972.340260763885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45972.340260763885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45972.340260763885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45972.340260763885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45972.340260763885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45972.340260763885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45972.340260763885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45972.340260763885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45972.340260763885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45972.340260763885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45972.340260763885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45972.340260763885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45972.340260763885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45972.340260763885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45972.340260763885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45972.340260763885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45972.340260763885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45972.340260763885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45972.340260763885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45972.340260763885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45972.340260763885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45972.340260763885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45972.340260763885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45972.340260763885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45972.340260763885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45972.340260763885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45972.340260763885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45972.340260763885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45972.340260763885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45972.340260763885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45972.340260763885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45972.340260763885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45972.340260763885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45972.340260763885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45972.340260763885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45972.340260763885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45972.340260763885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45972.340260763885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45972.340260763885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45972.340260763885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45972.340260763885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45972.340260763885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45972.340260763885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45972.340260763885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45972.340260763885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45972.340260763885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45972.340260763885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45972.340260763885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45972.340260763885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45972.340260763885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45972.340260763885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45972.340260763885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45972.340260763885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45972.340260763885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45972.340260763885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45972.340260763885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45972.340260763885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45972.340260763885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45972.340260763885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45972.340260763885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45972.340260763885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45972.340260763885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45972.340260763885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45972.340260763885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45972.340260763885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45972.340260763885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45972.340260763885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45972.340260763885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45972.340260763885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45972.340260763885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45972.340260763885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45972.340260763885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45972.340260763885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45972.340260763885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45972.340260763885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45972.340260763885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45972.340260763885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45972.340260763885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45972.340260763885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45972.340260763885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45972.340260763885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45972.340260763885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45972.340260763885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45972.340260763885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45972.340260763885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45972.340260763885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45972.340260763885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45972.340260763885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45972.340260763885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45972.340260763885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45972.340260763885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45972.340260763885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45972.340260763885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45972.340260763885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45972.340260763885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45972.340260763885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45972.340260763885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45972.340260763885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45972.340260763885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45972.340260763885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45972.340260763885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45972.340260763885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45972.340260763885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45972.340260763885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45972.340260763885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45972.340260763885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45972.340260763885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45972.340260763885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45972.340260763885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45972.340260763885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45972.340260763885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45972.340260763885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45972.340260763885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45972.340260763885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45972.340260763885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45972.340260763885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45972.340260763885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45972.340260763885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45972.340260763885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45972.340260763885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45972.340260763885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45972.340260763885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45972.340260763885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45972.340260763885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45972.340260763885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45972.340260763885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45972.340260763885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45972.340260763885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45972.340260763885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45972.340260763885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45972.340260763885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45972.340260763885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45972.340260763885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45972.340260763885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45972.340260763885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45972.340260763885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45972.340260763885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45972.340260763885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45972.340260763885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45972.340260763885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45972.340260763885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45972.340260763885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45972.340260763885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45972.340260763885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45972.340260763885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45972.340260763885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45972.340260763885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45972.340260763885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45972.340260763885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45972.340260763885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45972.340260763885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45972.340260763885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45972.340260763885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45972.340260763885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45972.340260763885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45972.340260763885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45972.340260763885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45972.340260763885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45972.340260763885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45972.340260763885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45972.340260763885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45972.340260763885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45972.340260763885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45972.340260763885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45972.340260763885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45972.340260763885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45972.340260763885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45972.340260763885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45972.340260763885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45972.340260763885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45972.340260763885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45972.340260763885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45972.340260763885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45972.340260763885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45972.340260763885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45972.340260763885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45972.340260763885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45972.340260763885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45972.340260763885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45972.340260763885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45972.340260763885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45972.340260763885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45972.340260763885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45972.340260763885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45972.340260763885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45972.340260763885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45972.340260763885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45972.340260763885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45972.340260763885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45972.340260763885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45972.340260763885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45972.340260763885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45972.340260763885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45972.340260763885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45972.340260763885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45972.340260763885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45972.340260763885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45972.340260763885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45972.340260763885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45972.340260763885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45972.340260763885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45972.340260763885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45972.340260763885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45972.340260763885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45972.340260763885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45972.340260763885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45972.340260763885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45972.340260763885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45972.340260763885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45972.340260763885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45972.340260763885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45972.340260763885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45972.340260763885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45972.340260763885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45972.340260763885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45972.340260763885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45972.340260763885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45972.340260763885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45972.340260763885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45972.340260763885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45972.340260763885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45972.340260763885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45972.340260763885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45972.340260763885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45972.340260763885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45972.340260763885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45972.340260763885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45972.340260763885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45972.340260763885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45972.340260763885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45972.340260763885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45972.340260763885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45972.340260763885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45972.340260763885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45972.340260763885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45972.340260763885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45972.340260763885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45972.340260763885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45972.340260763885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45972.340260763885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45972.340260763885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45972.340260763885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45972.340260763885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45972.340260763885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45972.340260763885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45972.340260763885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45972.340260763885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45972.340260763885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45972.340260763885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45972.340260763885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45972.340260763885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45972.340260763885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45972.340260763885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45972.340260763885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45972.340260763885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45972.340260763885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45972.340260763885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45972.340260763885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45972.340260763885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45972.340260763885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45972.340260763885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45972.340260763885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45972.340260763885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45972.340260763885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45972.340260763885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45972.340260763885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45972.340260763885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45972.340260763885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45972.340260763885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45972.340260763885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45972.340260763885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45972.340260763885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45972.340260763885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45972.340260763885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45972.340260763885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45972.340260763885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45972.340260763885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45972.340260763885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45972.340260763885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45972.340260763885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45972.340260763885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45972.340260763885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45972.340260763885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45972.340260763885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45972.340260763885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45972.340260763885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45972.340260763885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45972.340260763885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45972.340260763885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45972.340260763885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45972.340260763885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45972.340260763885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45972.340260763885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45972.340260763885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45972.340260763885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45972.340260763885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45972.340260763885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45972.340260763885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45972.340260763885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45972.340260763885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45972.340260763885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45972.340260763885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45972.340260763885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45972.340260763885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45972.340260763885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45972.340260763885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45972.340260763885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45972.340260763885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45972.340260763885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45972.340260763885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45972.340260763885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45972.340260763885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45972.340260763885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45972.340260763885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45972.340260763885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45972.340260763885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45972.340260763885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45972.340260763885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45972.340260763885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45972.340260763885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45972.340260763885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45972.340260763885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45972.340260763885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45972.340260763885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45972.340260763885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45972.340260763885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45972.340260763885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45972.340260763885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45972.340260763885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45972.340260763885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45972.340260763885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45972.340260763885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45972.340260763885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45972.340260763885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45972.340260763885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45972.340260763885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45972.340260763885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45972.340260763885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45972.340260763885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45972.340260763885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45972.340260763885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45972.340260763885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45972.340260763885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45972.340260763885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45972.340260763885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45972.340260763885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45972.340260763885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45972.340260763885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45972.340260763885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45972.340260763885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45972.340260763885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45972.340260763885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45972.340260763885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45972.340260763885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45972.340260763885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45972.340260763885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45972.340260763885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45972.340260763885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45972.340260763885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45972.340260763885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45972.340260763885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45972.340260763885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45972.340260763885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45972.340260763885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45972.340260763885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45972.340260763885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45972.340260763885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45972.340260763885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45972.340260763885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45972.340260763885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45972.340260763885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45972.340260763885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45972.340260763885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45972.340260763885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45972.340260763885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45972.340260763885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45972.340260763885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45972.340260763885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45972.340260763885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45972.340260763885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45972.340260763885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45972.340260763885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45972.340260763885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45972.340260763885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45972.340260763885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45972.340260763885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45972.340260763885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45972.340260763885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45972.340260763885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45972.340260763885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45972.340260763885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45972.340260763885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45972.340260763885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45972.340260763885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45972.340260763885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45972.340260763885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45972.340260763885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45972.340260763885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45972.340260763885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45972.340260763885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45972.340260763885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45972.340260763885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45972.340260763885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45972.340260763885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45972.340260763885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45972.340260763885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45972.340260763885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45972.340260763885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45972.340260763885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45972.340260763885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45972.340260763885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45972.340260763885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45972.340260763885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45972.340260763885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45972.340260763885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45972.340260763885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45972.340260763885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45972.340260763885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45972.340260763885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45972.340260763885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45972.340260763885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45972.340260763885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45972.340260763885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45972.340260763885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45972.340260763885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45972.340260763885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45972.340260763885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45972.340260763885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45972.340260763885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45972.340260763885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45972.340260763885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45972.340260763885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45972.340260763885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45972.340260763885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45972.340260763885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45972.340260763885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45972.340260763885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45972.340260763885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45972.340260763885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45972.340260763885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45972.340260763885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45972.340260763885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45972.340260763885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45972.340260763885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45972.340260763885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45972.340260763885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45972.340260763885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45972.340260763885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45972.340260763885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45972.340260763885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45972.340260763885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45972.340260763885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45972.340260763885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45972.340260763885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45972.340260763885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45972.340260763885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45972.340260763885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45972.340260763885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45972.340260763885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45972.340260763885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45972.340260763885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45972.340260763885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45972.340260763885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45972.340260763885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45972.340260763885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45972.340260763885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45972.340260763885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45972.340260763885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45972.340260763885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45972.340260763885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45972.340260763885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45972.340260763885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45972.340260763885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45972.340260763885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45972.340260763885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45972.340260763885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45972.340260763885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45972.340260763885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45972.340260763885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45972.340260763885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45972.340260763885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45972.340260763885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45972.340260763885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45972.340260763885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45972.340260763885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45972.340260763885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45972.340260763885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45972.340260763885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45972.340260763885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45972.340260763885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45972.340260763885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45972.340260763885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45972.340260763885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45972.340260763885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45972.340260763885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45972.340260763885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45972.340260763885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45972.340260763885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45972.340260763885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45972.340260763885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45972.340260763885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45972.340260763885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45972.340260763885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45972.340260763885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45972.340260763885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45972.340260763885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45972.340260763885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45972.340260763885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45972.340260763885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45972.340260763885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45972.340260763885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45972.340260763885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45972.340260763885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45972.340260763885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45972.340260763885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45972.340260763885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45972.340260763885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45972.340260763885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45972.340260763885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45972.340260763885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45972.340260763885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45972.340260763885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45972.340260763885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45972.340260763885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45972.340260763885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45972.340260763885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45972.340260763885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45972.340260763885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45972.340260763885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45972.340260763885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45972.340260763885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45972.340260763885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45972.340260763885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45972.340260763885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45972.340260763885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45972.340260763885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45972.340260763885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45972.340260763885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45972.340260763885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45972.340260763885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45972.340260763885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45972.340260763885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45972.340260763885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45972.340260763885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45972.340260763885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45972.340260763885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45972.340260763885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45972.340260763885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45972.340260763885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45972.340260763885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45972.340260763885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45972.340260763885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45972.340260763885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45972.340260763885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45972.340260763885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45972.340260763885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45972.340260763885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45972.340260763885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45972.340260763885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45972.340260763885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45972.340260763885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45972.340260763885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45972.340260763885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45972.340260763885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45972.340260763885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45972.340260763885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45972.340260763885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45972.340260763885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45972.340260763885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45972.340260763885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45972.340260763885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45972.340260763885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45972.340260763885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45972.340260763885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45972.340260763885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45972.340260763885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45972.340260763885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45972.340260763885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45972.340260763885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45972.340260763885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45972.340260763885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45972.340260763885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45972.340260763885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45972.340260763885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45972.340260763885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45972.340260763885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45972.340260763885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45972.340260763885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45972.340260763885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45972.340260763885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45972.340260763885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45972.340260763885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45972.340260763885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45972.340260763885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45972.340260763885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45972.340260763885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45972.340260763885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45972.340260763885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45972.340260763885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45972.340260763885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45972.340260763885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45972.340260763885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45972.340260763885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45972.340260763885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45972.340260763885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45972.340260763885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45972.340260763885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45972.340260763885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45972.340260763885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45972.340260763885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45972.340260763885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45972.340260763885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45972.340260763885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45972.340260763885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45972.340260763885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45972.340260763885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45972.340260763885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45972.340260763885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45972.340260763885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45972.340260763885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45972.340260763885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45972.340260763885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45972.340260763885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45972.340260763885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45972.340260763885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45972.340260763885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45972.340260763885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45972.340260763885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45972.340260763885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45972.340260763885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45972.340260763885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45972.340260763885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45972.340260763885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45972.340260763885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45972.340260763885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45972.340260763885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45972.340260763885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45972.340260763885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45972.340260763885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45972.340260763885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45972.340260763885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45972.340260763885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45972.340260763885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45972.340260763885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45972.340260763885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45972.340260763885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45972.340260763885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45972.340260763885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45972.340260763885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45972.340260763885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45972.340260763885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45972.340260763885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45972.340260763885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45972.340260763885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45972.340260763885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45972.340260763885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45972.340260763885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45972.340260763885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45972.340260763885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45972.340260763885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45972.340260763885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45972.340260763885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45972.340260763885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45972.340260763885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45972.340260763885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45972.340260763885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45972.340260763885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45972.340260763885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45972.340260763885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45972.340260763885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45972.340260763885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45972.340260763885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45972.340260763885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45972.340260763885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45972.340260763885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45972.340260763885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45972.340260763885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45972.340260763885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45972.340260763885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45972.340260763885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45972.340260763885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45972.340260763885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45972.340260763885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45972.340260763885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45972.340260763885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45972.340260763885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45972.340260763885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45972.340260763885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45972.340260763885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45972.340260763885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45972.340260763885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45972.340260763885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45972.340260763885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45972.340260763885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45972.340260763885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45972.340260763885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45972.340260763885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45972.340260763885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45972.340260763885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45972.340260763885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45972.340260763885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45972.340260763885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45972.340260763885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45972.340260763885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45972.340260763885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45972.340260763885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45972.340260763885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45972.340260763885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45972.340260763885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45972.340260763885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45972.340260763885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45972.340260763885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45972.340260763885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45972.340260763885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45972.340260763885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45972.340260763885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45972.340260763885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45972.340260763885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45972.340260763885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45972.340260763885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45972.340260763885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45972.340260763885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45972.340260763885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45972.340260763885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45972.340260763885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45972.340260763885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45972.340260763885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45972.340260763885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45972.340260763885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45972.340260763885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45972.340260763885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45972.340260763885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45972.340260763885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45972.340260763885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45972.340260763885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45972.340260763885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45972.340260763885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45972.340260763885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45972.340260763885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45972.340260763885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45972.340260763885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45972.340260763885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45972.340260763885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45972.340260763885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45972.340260763885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45972.340260763885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45972.340260763885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45972.340260763885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45972.340260763885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45972.340260763885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45972.340260763885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45972.340260763885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45972.340260763885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45972.340260763885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45972.340260763885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45972.340260763885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45972.340260763885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45972.340260763885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45972.340260763885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45972.340260763885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45972.340260763885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45972.340260763885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45972.340260763885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45972.340260763885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45972.340260763885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45972.340260763885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45972.340260763885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45972.340260763885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45972.340260763885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45972.340260763885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45972.340260763885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45972.340260763885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45972.340260763885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45972.340260763885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45972.340260763885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45972.340260763885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45972.340260763885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45972.340260763885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45972.340260763885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45972.340260763885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45972.340260763885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45972.340260763885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45972.340260763885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45972.340260763885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45972.340260763885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45972.340260763885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45972.340260763885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45972.340260763885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45972.340260763885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45972.340260763885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45972.340260763885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45972.340260763885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45972.340260763885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45972.340260763885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45972.340260763885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45972.340260763885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45972.340260763885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45972.340260763885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45972.340260763885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45972.340260763885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45972.340260763885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45972.340260763885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45972.340260763885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45972.340260763885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45972.340260763885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45972.340260763885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45972.340260763885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45972.340260763885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45972.340260763885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45972.340260763885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45972.340260763885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45972.340260763885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45972.340260763885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45972.340260763885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45972.340260763885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45972.340260763885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45972.340260763885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45972.340260763885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45972.340260763885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45972.340260763885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45972.340260763885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45972.340260763885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45972.340260763885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45972.340260763885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45972.340260763885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45972.340260763885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45972.340260763885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45972.340260763885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45972.340260763885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45972.340260763885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45972.340260763885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45972.340260763885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45972.340260763885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45972.340260763885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45972.340260763885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45972.340260763885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45972.340260763885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45972.340260763885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45972.340260763885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45972.340260763885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45972.340260763885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45972.340260763885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45972.340260763885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45972.340260763885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45972.340260763885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45972.340260763885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45972.340260763885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45972.340260763885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45972.340260763885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45972.340260763885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45972.340260763885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45972.340260763885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45972.340260763885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45972.340260763885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45972.340260763885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45972.340260763885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45972.340260763885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45972.340260763885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45972.340260763885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45972.340260763885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45972.340260763885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45972.340260763885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45972.340260763885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45972.340260763885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45972.340260763885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45972.340260763885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45972.340260763885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45972.340260763885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45972.340260763885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45972.340260763885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45972.340260763885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45972.340260763885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45972.340260763885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45972.340260763885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45972.340260763885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45972.340260763885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45972.340260763885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45972.340260763885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45972.340260763885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45972.340260763885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45972.340260763885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45972.340260763885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45972.340260763885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45972.340260763885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45972.340260763885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45972.340260763885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45972.340260763885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45972.340260763885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45972.340260763885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45972.340260763885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45972.340260763885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45972.340260763885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45972.340260763885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45972.340260763885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45972.340260763885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45972.340260763885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45972.340260763885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45972.340260763885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45972.340260763885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45972.340260763885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45972.340260763885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45972.340260763885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45972.340260763885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45972.340260763885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45972.340260763885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45972.340260763885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45972.340260763885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45972.340260763885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45972.340260763885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45972.340260763885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45972.340260763885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45972.340260763885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45972.340260763885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45972.340260763885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45972.340260763885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45972.340260763885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45972.340260763885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45972.340260763885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45972.340260763885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45972.340260763885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45972.340260763885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45972.340260763885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45972.340260763885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45972.340260763885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45972.340260763885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45972.340260763885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45972.340260763885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45972.340260763885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45972.340260763885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45972.340260763885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45972.340260763885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45972.340260763885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45972.340260763885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45972.340260763885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45972.340260763885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45972.340260763885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45972.340260763885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45972.340260763885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45972.340260763885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45972.340260763885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45972.340260763885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45972.340260763885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45972.340260763885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45972.340260763885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45972.340260763885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45972.340260763885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45972.340260763885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45972.340260763885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45972.340260763885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45972.340260763885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45972.340260763885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45972.340260763885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45972.340260763885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45972.340260763885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45972.340260763885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45972.340260763885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45972.340260763885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45972.340260763885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45972.340260763885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45972.340260763885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45972.340260763885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45972.340260763885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45972.340260763885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45972.340260763885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45972.340260763885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45972.340260763885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45972.340260763885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45972.340260763885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45972.340260763885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45972.340260763885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45972.340260763885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45972.340260763885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45972.340260763885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45972.340260763885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45972.340260763885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45972.340260763885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45972.340260763885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45972.340260763885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45972.340260763885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45972.340260763885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45972.340260763885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45972.340260763885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45972.340260763885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45972.340260763885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45972.340260763885</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268.85954317128926</v>
      </c>
      <c r="H2" s="96">
        <v>45703.474768518521</v>
      </c>
      <c r="I2" s="96" t="str">
        <f>IFERROR(VLOOKUP(D2,DB!A:F,6,0),"")</f>
        <v>SCECO</v>
      </c>
      <c r="J2" s="96" t="str">
        <f>IFERROR(VLOOKUP(D2,DB!A:G,7,0),"")</f>
        <v>Dead</v>
      </c>
      <c r="K2" s="98" t="s">
        <v>39109</v>
      </c>
      <c r="L2" s="92" t="str">
        <f>IFERROR(VLOOKUP(D2,DB!A:I,9,0),"")</f>
        <v>Latis</v>
      </c>
    </row>
    <row r="3" spans="1:16" ht="15" customHeight="1">
      <c r="A3" s="135"/>
      <c r="B3" s="135" t="str">
        <f>IFERROR(VLOOKUP(D3,DB!A:K,11,0),"")</f>
        <v/>
      </c>
      <c r="C3" s="94"/>
      <c r="D3" s="92"/>
      <c r="E3" s="95"/>
      <c r="F3" s="96"/>
      <c r="G3" s="97">
        <f ca="1">IFERROR(NOW()-F3,"")</f>
        <v>45972.340260763885</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45972.340260763885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45972.340260763885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45972.340260763885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45972.340260763885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45972.340260763885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45972.340260763885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45972.340260763885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45972.340260763885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45972.340260763885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45972.340260763885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45972.340260763885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45972.340260763885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45972.340260763885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45972.340260763885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45972.340260763885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45972.340260763885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45972.340260763885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45972.340260763885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45972.340260763885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45972.340260763885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45972.340260763885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45972.340260763885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45972.340260763885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45972.340260763885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45972.340260763885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45972.340260763885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45972.340260763885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45972.340260763885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45972.340260763885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45972.340260763885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45972.340260763885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45972.340260763885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45972.340260763885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45972.340260763885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45972.340260763885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45972.340260763885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45972.340260763885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45972.340260763885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45972.340260763885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45972.340260763885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45972.340260763885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45972.340260763885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45972.340260763885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45972.340260763885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45972.340260763885</v>
      </c>
      <c r="H48" s="96"/>
      <c r="I48" s="135" t="str">
        <f>IFERROR(VLOOKUP(D48,DB!A:F,6,0),"")</f>
        <v/>
      </c>
      <c r="J48" s="135" t="str">
        <f>IFERROR(VLOOKUP(D48,DB!A:G,7,0),"")</f>
        <v/>
      </c>
      <c r="K48" s="98"/>
      <c r="L48" s="92" t="str">
        <f>IFERROR(VLOOKUP(D48,DB!A:I,9,0),"")</f>
        <v/>
      </c>
    </row>
    <row r="49" spans="1:12" ht="15" customHeight="1">
      <c r="A49" s="149"/>
      <c r="B49" s="149" t="str">
        <f>IFERROR(VLOOKUP(D49,DB!A:K,11,0),"")</f>
        <v/>
      </c>
      <c r="C49" s="150"/>
      <c r="D49" s="151"/>
      <c r="E49" s="152"/>
      <c r="F49" s="153"/>
      <c r="G49" s="97">
        <f ca="1">IFERROR(NOW()-F49,"")</f>
        <v>45972.340260763885</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45972.340260763885</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45972.340260763885</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45972.340260763885</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45972.340260763885</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45972.340260763885</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45972.340260763885</v>
      </c>
      <c r="H55" s="153"/>
      <c r="I55" s="149" t="str">
        <f>IFERROR(VLOOKUP(D55,DB!A:F,6,0),"")</f>
        <v/>
      </c>
      <c r="J55" s="149" t="str">
        <f>IFERROR(VLOOKUP(D55,DB!A:G,7,0),"")</f>
        <v/>
      </c>
      <c r="K55" s="154"/>
      <c r="L55" s="151" t="str">
        <f>IFERROR(VLOOKUP(D55,DB!A:I,9,0),"")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9"/>
  <sheetViews>
    <sheetView tabSelected="1" workbookViewId="0">
      <selection activeCell="F7" sqref="F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80.508200578697142</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46.151383449068817</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38" ca="1" si="1">IFERROR(NOW()-F4,"")</f>
        <v>23.679149652773049</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c r="B6" s="124" t="str">
        <f>IFERROR(VLOOKUP(D6,DB!A:K,11,0),"")</f>
        <v>R5</v>
      </c>
      <c r="C6" s="124">
        <v>2</v>
      </c>
      <c r="D6" s="124" t="s">
        <v>38185</v>
      </c>
      <c r="E6" s="124" t="s">
        <v>39021</v>
      </c>
      <c r="F6" s="125">
        <v>45972.339398148149</v>
      </c>
      <c r="G6" s="126">
        <f t="shared" ca="1" si="1"/>
        <v>8.6261573596857488E-4</v>
      </c>
      <c r="H6" s="125">
        <v>45972.329733796294</v>
      </c>
      <c r="I6" s="124" t="str">
        <f>IFERROR(VLOOKUP(D6,DB!A:F,6,0),"")</f>
        <v>SCECO</v>
      </c>
      <c r="J6" s="124" t="str">
        <f>IFERROR(VLOOKUP(D6,DB!A:G,7,0),"")</f>
        <v>Haj Removal</v>
      </c>
      <c r="K6" s="124" t="s">
        <v>39118</v>
      </c>
      <c r="L6" s="124" t="str">
        <f>IFERROR(VLOOKUP(D6,DB!A:I,9,0),"")</f>
        <v>Latis</v>
      </c>
    </row>
    <row r="7" spans="1:13">
      <c r="A7" s="124"/>
      <c r="B7" s="124" t="str">
        <f>IFERROR(VLOOKUP(D7,DB!A:K,11,0),"")</f>
        <v/>
      </c>
      <c r="C7" s="124"/>
      <c r="D7" s="124"/>
      <c r="E7" s="124"/>
      <c r="F7" s="125"/>
      <c r="G7" s="126">
        <f t="shared" ca="1" si="1"/>
        <v>45972.340260763885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45972.340260763885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45972.340260763885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45972.340260763885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45972.340260763885</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45972.340260763885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45972.340260763885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45972.340260763885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45972.340260763885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45972.340260763885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45972.340260763885</v>
      </c>
      <c r="H17" s="125"/>
      <c r="I17" s="124" t="str">
        <f>IFERROR(VLOOKUP(D17,DB!A:F,6,0),"")</f>
        <v/>
      </c>
      <c r="J17" s="124" t="str">
        <f>IFERROR(VLOOKUP(D17,DB!A:G,7,0),"")</f>
        <v/>
      </c>
      <c r="K17" s="124"/>
      <c r="L17" s="124" t="str">
        <f>IFERROR(VLOOKUP(D17,DB!A:I,9,0),"")</f>
        <v/>
      </c>
    </row>
    <row r="18" spans="1:12">
      <c r="A18" s="124"/>
      <c r="B18" s="124" t="str">
        <f>IFERROR(VLOOKUP(D18,DB!A:K,11,0),"")</f>
        <v/>
      </c>
      <c r="C18" s="124"/>
      <c r="D18"/>
      <c r="E18" s="124"/>
      <c r="F18" s="125"/>
      <c r="G18" s="126">
        <f t="shared" ca="1" si="1"/>
        <v>45972.340260763885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45972.340260763885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45972.340260763885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45972.340260763885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45972.340260763885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45972.340260763885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45972.340260763885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45972.340260763885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45972.340260763885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45972.340260763885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45972.340260763885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45972.340260763885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45972.340260763885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45972.340260763885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45972.340260763885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45972.340260763885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45972.340260763885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45972.340260763885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45972.340260763885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45972.340260763885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45972.340260763885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ref="G39:G102" ca="1" si="2">IFERROR(NOW()-F39,"")</f>
        <v>45972.340260763885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45972.340260763885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45972.340260763885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45972.340260763885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45972.340260763885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45972.340260763885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45972.340260763885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45972.340260763885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45972.340260763885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45972.340260763885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45972.340260763885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45972.340260763885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45972.340260763885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45972.340260763885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45972.340260763885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45972.340260763885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45972.340260763885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45972.340260763885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45972.340260763885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45972.340260763885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45972.340260763885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45972.340260763885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45972.340260763885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45972.340260763885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45972.340260763885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45972.340260763885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45972.340260763885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45972.340260763885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45972.340260763885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45972.340260763885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45972.340260763885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45972.340260763885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45972.340260763885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45972.340260763885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45972.340260763885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45972.340260763885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45972.340260763885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45972.340260763885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45972.340260763885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45972.340260763885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45972.340260763885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45972.340260763885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45972.340260763885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45972.340260763885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45972.340260763885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45972.340260763885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45972.340260763885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45972.340260763885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45972.340260763885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45972.340260763885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45972.340260763885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45972.340260763885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45972.340260763885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45972.340260763885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45972.340260763885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45972.340260763885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45972.340260763885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45972.340260763885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45972.340260763885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45972.340260763885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45972.340260763885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45972.340260763885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45972.340260763885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45972.340260763885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ref="G103:G166" ca="1" si="3">IFERROR(NOW()-F103,"")</f>
        <v>45972.340260763885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45972.340260763885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45972.340260763885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45972.340260763885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45972.340260763885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45972.340260763885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45972.340260763885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45972.340260763885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45972.340260763885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45972.340260763885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45972.340260763885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45972.340260763885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45972.340260763885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45972.340260763885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45972.340260763885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45972.340260763885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45972.340260763885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45972.340260763885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45972.340260763885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45972.340260763885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45972.340260763885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45972.340260763885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45972.340260763885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45972.340260763885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45972.340260763885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45972.340260763885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45972.340260763885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45972.340260763885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45972.340260763885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45972.340260763885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45972.340260763885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45972.340260763885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45972.340260763885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45972.340260763885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45972.340260763885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45972.340260763885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45972.340260763885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45972.340260763885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45972.340260763885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45972.340260763885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45972.340260763885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45972.340260763885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45972.340260763885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45972.340260763885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45972.340260763885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45972.340260763885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45972.340260763885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45972.340260763885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45972.340260763885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45972.340260763885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45972.340260763885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45972.340260763885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45972.340260763885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45972.340260763885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45972.340260763885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45972.340260763885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45972.340260763885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45972.340260763885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45972.340260763885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45972.340260763885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45972.340260763885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45972.340260763885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45972.340260763885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45972.340260763885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ref="G167:G230" ca="1" si="4">IFERROR(NOW()-F167,"")</f>
        <v>45972.340260763885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45972.340260763885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45972.340260763885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45972.340260763885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45972.340260763885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45972.340260763885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45972.340260763885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45972.340260763885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45972.340260763885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45972.340260763885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45972.340260763885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45972.340260763885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45972.340260763885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45972.340260763885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45972.340260763885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45972.340260763885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45972.340260763885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45972.340260763885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45972.340260763885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45972.340260763885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45972.340260763885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45972.340260763885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45972.340260763885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45972.340260763885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45972.340260763885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45972.340260763885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45972.340260763885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45972.340260763885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45972.340260763885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45972.340260763885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45972.340260763885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45972.340260763885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45972.340260763885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45972.340260763885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45972.340260763885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45972.340260763885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45972.340260763885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45972.340260763885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45972.340260763885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45972.340260763885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45972.340260763885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45972.340260763885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45972.340260763885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45972.340260763885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45972.340260763885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45972.340260763885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45972.340260763885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45972.340260763885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45972.340260763885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45972.340260763885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45972.340260763885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45972.340260763885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45972.340260763885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45972.340260763885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45972.340260763885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45972.340260763885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45972.340260763885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45972.340260763885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45972.340260763885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45972.340260763885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45972.340260763885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45972.340260763885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45972.340260763885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45972.340260763885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ref="G231:G294" ca="1" si="5">IFERROR(NOW()-F231,"")</f>
        <v>45972.340260763885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45972.340260763885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45972.340260763885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45972.340260763885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45972.340260763885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45972.340260763885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45972.340260763885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45972.340260763885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45972.340260763885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45972.340260763885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45972.340260763885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45972.340260763885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45972.340260763885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45972.340260763885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45972.340260763885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45972.340260763885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45972.340260763885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45972.340260763885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45972.340260763885</v>
      </c>
      <c r="H249" s="124"/>
      <c r="I249" s="124" t="str">
        <f>IFERROR(VLOOKUP(D249,DB!A:F,6,0),"")</f>
        <v/>
      </c>
      <c r="J249" s="124" t="str">
        <f>IFERROR(VLOOKUP(D249,DB!A:G,7,0),"")</f>
        <v/>
      </c>
      <c r="K249" s="124"/>
      <c r="L249" s="124" t="str">
        <f>IFERROR(VLOOKUP(D249,DB!A:I,9,0),"")</f>
        <v/>
      </c>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sheetData>
  <dataValidations count="2">
    <dataValidation allowBlank="1" showInputMessage="1" showErrorMessage="1" sqref="E1" xr:uid="{920C6338-E771-4DAE-8C89-92A9093EA4DE}"/>
    <dataValidation type="list" allowBlank="1" showInputMessage="1" showErrorMessage="1" sqref="E2:E2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K9" sqref="K9"/>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39119</v>
      </c>
      <c r="B2" s="141" t="str">
        <f>IFERROR(VLOOKUP(D2,DB!A:K,11,0),"")</f>
        <v>R6</v>
      </c>
      <c r="C2" s="142">
        <v>4</v>
      </c>
      <c r="D2" s="141" t="s">
        <v>29823</v>
      </c>
      <c r="E2" s="124" t="s">
        <v>39021</v>
      </c>
      <c r="F2" s="157">
        <v>45972.32099537037</v>
      </c>
      <c r="G2" s="105">
        <f t="shared" ref="G2:G4" ca="1" si="0">IFERROR(NOW()-F2,"-")</f>
        <v>1.926539351552492E-2</v>
      </c>
      <c r="H2" s="143">
        <v>45972.312824074077</v>
      </c>
      <c r="I2" s="141" t="str">
        <f>IFERROR(VLOOKUP(D2,DB!A:F,6,0),"")</f>
        <v>SCECO</v>
      </c>
      <c r="J2" s="141" t="str">
        <f>IFERROR(VLOOKUP(D2,DB!A:G,7,0),"")</f>
        <v>Dead</v>
      </c>
      <c r="K2" s="144" t="s">
        <v>39120</v>
      </c>
      <c r="L2" s="145" t="str">
        <f>IFERROR(VLOOKUP(D2,DB!A:I,9,0),"")</f>
        <v>Latis</v>
      </c>
    </row>
    <row r="3" spans="1:16382" ht="31.5" customHeight="1">
      <c r="A3" s="140"/>
      <c r="B3" s="141" t="str">
        <f>IFERROR(VLOOKUP(D3,DB!A:K,11,0),"")</f>
        <v/>
      </c>
      <c r="C3" s="142"/>
      <c r="D3" s="141"/>
      <c r="E3" s="124"/>
      <c r="F3" s="143"/>
      <c r="G3" s="105">
        <f t="shared" ca="1" si="0"/>
        <v>45972.340260763885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45972.340260763885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45972.340260763885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45972.340260763885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45972.340260763885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45972.340260763885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45972.340260763885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45972.340260763885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45972.340260763885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45972.340260763885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45972.340260763885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45972.340260763885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45972.340260763885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45972.340260763885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45972.340260763885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45972.340260763885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45972.340260763885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45972.340260763885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45972.340260763885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45972.340260763885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45972.340260763885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45972.340260763885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45972.340260763885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45972.340260763885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45972.340260763885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45972.340260763885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45972.340260763885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45972.340260763885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45972.340260763885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45972.340260763885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45972.340260763885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45972.340260763885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45972.340260763885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45972.340260763885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45972.340260763885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45972.340260763885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45972.340260763885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45972.340260763885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45972.340260763885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45972.340260763885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45972.340260763885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45972.340260763885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45972.340260763885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45972.340260763885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45972.340260763885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45972.340260763885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45972.340260763885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45972.340260763885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45972.340260763885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45972.340260763885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45972.340260763885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45972.340260763885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45972.340260763885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45972.340260763885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45972.340260763885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45972.340260763885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45972.340260763885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45972.340260763885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45972.340260763885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45972.340260763885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45972.340260763885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45972.340260763885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45972.340260763885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45972.340260763885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45972.340260763885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45972.340260763885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45972.340260763885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45972.340260763885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45972.340260763885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45972.340260763885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45972.340260763885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45972.340260763885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45972.340260763885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45972.340260763885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45972.340260763885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45972.340260763885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45972.340260763885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45972.340260763885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45972.340260763885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45972.340260763885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45972.340260763885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45972.340260763885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45972.340260763885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45972.340260763885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45972.340260763885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45972.340260763885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45972.340260763885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45972.340260763885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45972.340260763885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45972.340260763885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45972.340260763885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45972.340260763885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45972.340260763885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45972.340260763885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45972.340260763885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45972.340260763885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45972.340260763885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45972.340260763885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45972.340260763885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45972.340260763885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45972.340260763885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45972.340260763885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45972.340260763885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45972.340260763885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45972.340260763885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45972.340260763885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45972.340260763885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45972.340260763885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45972.340260763885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45972.340260763885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45972.340260763885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45972.340260763885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45972.340260763885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45972.340260763885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45972.340260763885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45972.340260763885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45972.340260763885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45972.340260763885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45972.340260763885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45972.340260763885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45972.340260763885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45972.340260763885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45972.340260763885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45972.340260763885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45972.340260763885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45972.340260763885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45972.340260763885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45972.340260763885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45972.340260763885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45972.340260763885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45972.340260763885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45972.340260763885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45972.340260763885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45972.340260763885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45972.340260763885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45972.340260763885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45972.340260763885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45972.340260763885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45972.340260763885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45972.340260763885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45972.340260763885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45972.340260763885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45972.340260763885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45972.340260763885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45972.340260763885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45972.340260763885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45972.340260763885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45972.340260763885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45972.340260763885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45972.340260763885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45972.340260763885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45972.340260763885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45972.340260763885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45972.340260763885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45972.340260763885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45972.340260763885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45972.340260763885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45972.340260763885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45972.340260763885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45972.340260763885</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45972.340260763885</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45972.340260763885</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45972.340260763885</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45972.340260763885</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2025-11-11T05:10:01Z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