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383" documentId="120_S{2AC9BD13-BADA-5192-A53E-5A8FF88502F6}" xr6:coauthVersionLast="47" xr6:coauthVersionMax="47" xr10:uidLastSave="{A75EF29A-2A1F-40F3-8095-79E527F2356C}"/>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4" i="9"/>
  <c r="G4" i="9"/>
  <c r="I4" i="9"/>
  <c r="J4" i="9"/>
  <c r="L4" i="9"/>
  <c r="B5" i="9"/>
  <c r="G5" i="9"/>
  <c r="I5" i="9"/>
  <c r="J5" i="9"/>
  <c r="L5" i="9"/>
  <c r="B6" i="9"/>
  <c r="G6" i="9"/>
  <c r="I6" i="9"/>
  <c r="J6" i="9"/>
  <c r="L6" i="9"/>
  <c r="B7" i="9"/>
  <c r="G7" i="9"/>
  <c r="I7" i="9"/>
  <c r="J7" i="9"/>
  <c r="L7" i="9"/>
  <c r="D5"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5" i="5"/>
  <c r="G5" i="5"/>
  <c r="I5" i="5"/>
  <c r="J5" i="5"/>
  <c r="L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6" i="5"/>
  <c r="B3" i="4"/>
  <c r="I3" i="4"/>
  <c r="J3" i="4"/>
  <c r="L3"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2" i="9"/>
  <c r="I2" i="9"/>
  <c r="J2" i="9"/>
  <c r="L2" i="9"/>
  <c r="B3" i="9"/>
  <c r="G3" i="9"/>
  <c r="I3" i="9"/>
  <c r="J3" i="9"/>
  <c r="L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<sst xmlns="http://schemas.openxmlformats.org/spreadsheetml/2006/main" count="180318" uniqueCount="39142">
  <si>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</si>
  <si>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</si>
  <si>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</si>
  <si>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</si>
  <si>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</si>
  <si>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</si>
  <si>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</si>
  <si>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</si>
  <si>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</si>
  <si>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</si>
  <si>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</si>
  <si>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</si>
  <si>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</si>
  <si>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</si>
  <si>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</si>
  <si>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</si>
  <si>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</si>
  <si>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</si>
  <si>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</si>
  <si>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</si>
  <si>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</si>
  <si>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</si>
  <si>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</si>
  <si>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</si>
  <si>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</si>
  <si>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</si>
  <si>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</si>
  <si>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</si>
  <si>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</si>
  <si>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</si>
  <si>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</si>
  <si>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</si>
  <si>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</si>
  <si>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</si>
  <si>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</si>
  <si>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</si>
  <si>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</si>
  <si>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</si>
  <si>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</si>
  <si>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</si>
  <si>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</si>
  <si>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</si>
  <si>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</si>
  <si>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</si>
  <si>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</si>
  <si>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</si>
  <si>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</si>
  <si>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</si>
  <si>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</si>
  <si>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</si>
  <si>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</si>
  <si>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</si>
  <si>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</si>
  <si>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</si>
  <si>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</si>
  <si>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</si>
  <si>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</si>
  <si>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</si>
  <si>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</si>
  <si>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</si>
  <si>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</si>
  <si>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</si>
  <si>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</si>
  <si>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</si>
  <si>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</si>
  <si>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</si>
  <si>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</si>
  <si>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</si>
  <si>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</si>
  <si>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</si>
  <si>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</si>
  <si>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</si>
  <si>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</si>
  <si>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</si>
  <si>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</si>
  <si>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</si>
  <si>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</si>
  <si>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</si>
  <si>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</si>
  <si>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</si>
  <si>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</si>
  <si>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</si>
  <si>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</si>
  <si>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</si>
  <si>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</si>
  <si>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</si>
  <si>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</si>
  <si>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</si>
  <si>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</si>
  <si>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</si>
  <si>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</si>
  <si>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</si>
  <si>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</si>
  <si>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</si>
  <si>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</si>
  <si>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</si>
  <si>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</si>
  <si>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</si>
  <si>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</si>
  <si>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</si>
  <si>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</si>
  <si>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</si>
  <si>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</si>
  <si>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</si>
  <si>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</si>
  <si>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</si>
  <si>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</si>
  <si>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</si>
  <si>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</si>
  <si>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</si>
  <si>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</si>
  <si>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</si>
  <si>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</si>
  <si>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</si>
  <si>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</si>
  <si>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</si>
  <si>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</si>
  <si>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</si>
  <si>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</si>
  <si>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</si>
  <si>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</si>
  <si>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</si>
  <si>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</si>
  <si>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</si>
  <si>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</si>
  <si>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</si>
  <si>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</si>
  <si>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</si>
  <si>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</si>
  <si>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</si>
  <si>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</si>
  <si>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</si>
  <si>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</si>
  <si>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</si>
  <si>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</si>
  <si>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</si>
  <si>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</si>
  <si>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</si>
  <si>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</si>
  <si>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</si>
  <si>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</si>
  <si>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</si>
  <si>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</si>
  <si>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</si>
  <si>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</si>
  <si>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</si>
  <si>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</si>
  <si>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</si>
  <si>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</si>
  <si>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</si>
  <si>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</si>
  <si>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</si>
  <si>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</si>
  <si>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</si>
  <si>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</si>
  <si>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</si>
  <si>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</si>
  <si>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</si>
  <si>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</si>
  <si>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</si>
  <si>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</si>
  <si>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</si>
  <si>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</si>
  <si>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</si>
  <si>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</si>
  <si>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</si>
  <si>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</si>
  <si>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</si>
  <si>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</si>
  <si>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</si>
  <si>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</si>
  <si>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</si>
  <si>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</si>
  <si>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</si>
  <si>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</si>
  <si>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</si>
  <si>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</si>
  <si>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</si>
  <si>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</si>
  <si>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</si>
  <si>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</si>
  <si>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</si>
  <si>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</si>
  <si>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</si>
  <si>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</si>
  <si>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</si>
  <si>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</si>
  <si>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</si>
  <si>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</si>
  <si>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</si>
  <si>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</si>
  <si>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</si>
  <si>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</si>
  <si>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</si>
  <si>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</si>
  <si>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</si>
  <si>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</si>
  <si>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</si>
  <si>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</si>
  <si>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</si>
  <si>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</si>
  <si>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</si>
  <si>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</si>
  <si>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</si>
  <si>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</si>
  <si>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</si>
  <si>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</si>
  <si>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</si>
  <si>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</si>
  <si>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</si>
  <si>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</si>
  <si>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</si>
  <si>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</si>
  <si>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</si>
  <si>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</si>
  <si>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</si>
  <si>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</si>
  <si>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</si>
  <si>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</si>
  <si>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</si>
  <si>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</si>
  <si>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</si>
  <si>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</si>
  <si>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</si>
  <si>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</si>
  <si>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</si>
  <si>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</si>
  <si>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</si>
  <si>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</si>
  <si>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</si>
  <si>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</si>
  <si>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</si>
  <si>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</si>
  <si>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</si>
  <si>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</si>
  <si>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</si>
  <si>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</si>
  <si>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</si>
  <si>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</si>
  <si>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</si>
  <si>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</si>
  <si>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</si>
  <si>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</si>
  <si>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</si>
  <si>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</si>
  <si>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</si>
  <si>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</si>
  <si>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</si>
  <si>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</si>
  <si>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</si>
  <si>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</si>
  <si>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</si>
  <si>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</si>
  <si>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</si>
  <si>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</si>
  <si>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</si>
  <si>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</si>
  <si>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</si>
  <si>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</si>
  <si>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</si>
  <si>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</si>
  <si>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</si>
  <si>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</si>
  <si>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</si>
  <si>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</si>
  <si>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</si>
  <si>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</si>
  <si>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</si>
  <si>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</si>
  <si>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</si>
  <si>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</si>
  <si>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</si>
  <si>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</si>
  <si>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</si>
  <si>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</si>
  <si>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</si>
  <si>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</si>
  <si>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</si>
  <si>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</si>
  <si>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</si>
  <si>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</si>
  <si>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</si>
  <si>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</si>
  <si>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</si>
  <si>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</si>
  <si>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</si>
  <si>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</si>
  <si>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</si>
  <si>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</si>
  <si>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</si>
  <si>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</si>
  <si>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</si>
  <si>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</si>
  <si>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</si>
  <si>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</si>
  <si>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</si>
  <si>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</si>
  <si>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</si>
  <si>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</si>
  <si>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</si>
  <si>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</si>
  <si>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</si>
  <si>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</si>
  <si>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</si>
  <si>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</si>
  <si>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</si>
  <si>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</si>
  <si>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</si>
  <si>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</si>
  <si>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</si>
  <si>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</si>
  <si>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</si>
  <si>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</si>
  <si>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</si>
  <si>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</si>
  <si>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</si>
  <si>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</si>
  <si>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</si>
  <si>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</si>
  <si>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</si>
  <si>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</si>
  <si>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</si>
  <si>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</si>
  <si>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</si>
  <si>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</si>
  <si>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</si>
  <si>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</si>
  <si>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</si>
  <si>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</si>
  <si>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</si>
  <si>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</si>
  <si>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</si>
  <si>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</si>
  <si>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</si>
  <si>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</si>
  <si>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</si>
  <si>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</si>
  <si>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</si>
  <si>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</si>
  <si>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</si>
  <si>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</si>
  <si>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</si>
  <si>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</si>
  <si>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</si>
  <si>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</si>
  <si>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</si>
  <si>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</si>
  <si>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</si>
  <si>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</si>
  <si>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</si>
  <si>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</si>
  <si>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</si>
  <si>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</si>
  <si>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</si>
  <si>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</si>
  <si>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</si>
  <si>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</si>
  <si>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</si>
  <si>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</si>
  <si>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</si>
  <si>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</si>
  <si>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</si>
  <si>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</si>
  <si>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</si>
  <si>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</si>
  <si>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</si>
  <si>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</si>
  <si>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</si>
  <si>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</si>
  <si>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</si>
  <si>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</si>
  <si>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</si>
  <si>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</si>
  <si>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</si>
  <si>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</si>
  <si>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</si>
  <si>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</si>
  <si>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</si>
  <si>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</si>
  <si>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</si>
  <si>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</si>
  <si>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</si>
  <si>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</si>
  <si>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</si>
  <si>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</si>
  <si>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</si>
  <si>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</si>
  <si>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</si>
  <si>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</si>
  <si>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</si>
  <si>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</si>
  <si>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</si>
  <si>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</si>
  <si>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</si>
  <si>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</si>
  <si>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</si>
  <si>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</si>
  <si>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</si>
  <si>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</si>
  <si>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</si>
  <si>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</si>
  <si>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</si>
  <si>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</si>
  <si>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</si>
  <si>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</si>
  <si>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</si>
  <si>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</si>
  <si>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</si>
  <si>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</si>
  <si>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</si>
  <si>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</si>
  <si>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</si>
  <si>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</si>
  <si>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</si>
  <si>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</si>
  <si>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</si>
  <si>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</si>
  <si>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</si>
  <si>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</si>
  <si>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</si>
  <si>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</si>
  <si>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</si>
  <si>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</si>
  <si>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</si>
  <si>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</si>
  <si>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</si>
  <si>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</si>
  <si>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</si>
  <si>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</si>
  <si>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</si>
  <si>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</si>
  <si>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</si>
  <si>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</si>
  <si>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</si>
  <si>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</si>
  <si>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</si>
  <si>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</si>
  <si>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</si>
  <si>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</si>
  <si>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</si>
  <si>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</si>
  <si>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</si>
  <si>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</si>
  <si>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</si>
  <si>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</si>
  <si>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</si>
  <si>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</si>
  <si>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</si>
  <si>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</si>
  <si>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</si>
  <si>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</si>
  <si>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</si>
  <si>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</si>
  <si>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</si>
  <si>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</si>
  <si>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</si>
  <si>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</si>
  <si>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</si>
  <si>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</si>
  <si>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</si>
  <si>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</si>
  <si>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</si>
  <si>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</si>
  <si>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</si>
  <si>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</si>
  <si>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</si>
  <si>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</si>
  <si>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</si>
  <si>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</si>
  <si>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</si>
  <si>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</si>
  <si>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</si>
  <si>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</si>
  <si>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</si>
  <si>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</si>
  <si>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</si>
  <si>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</si>
  <si>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</si>
  <si>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</si>
  <si>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</si>
  <si>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</si>
  <si>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</si>
  <si>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</si>
  <si>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</si>
  <si>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</si>
  <si>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</si>
  <si>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</si>
  <si>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</si>
  <si>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</si>
  <si>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</si>
  <si>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</si>
  <si>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</si>
  <si>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</si>
  <si>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</si>
  <si>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</si>
  <si>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</si>
  <si>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</si>
  <si>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</si>
  <si>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</si>
  <si>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</si>
  <si>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</si>
  <si>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</si>
  <si>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</si>
  <si>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</si>
  <si>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</si>
  <si>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</si>
  <si>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</si>
  <si>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</si>
  <si>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</si>
  <si>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</si>
  <si>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</si>
  <si>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</si>
  <si>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</si>
  <si>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</si>
  <si>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</si>
  <si>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</si>
  <si>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</si>
  <si>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</si>
  <si>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</si>
  <si>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</si>
  <si>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</si>
  <si>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</si>
  <si>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</si>
  <si>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</si>
  <si>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</si>
  <si>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</si>
  <si>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</si>
  <si>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</si>
  <si>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</si>
  <si>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</si>
  <si>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</si>
  <si>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</si>
  <si>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</si>
  <si>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</si>
  <si>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</si>
  <si>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</si>
  <si>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</si>
  <si>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</si>
  <si>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</si>
  <si>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</si>
  <si>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</si>
  <si>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</si>
  <si>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</si>
  <si>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</si>
  <si>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</si>
  <si>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</si>
  <si>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</si>
  <si>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</si>
  <si>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</si>
  <si>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</si>
  <si>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</si>
  <si>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</si>
  <si>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</si>
  <si>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</si>
  <si>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</si>
  <si>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</si>
  <si>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</si>
  <si>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</si>
  <si>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</si>
  <si>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</si>
  <si>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</si>
  <si>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</si>
  <si>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</si>
  <si>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</si>
  <si>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</si>
  <si>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</si>
  <si>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</si>
  <si>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</si>
  <si>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</si>
  <si>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</si>
  <si>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</si>
  <si>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</si>
  <si>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</si>
  <si>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</si>
  <si>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</si>
  <si>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</si>
  <si>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</si>
  <si>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</si>
  <si>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</si>
  <si>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</si>
  <si>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</si>
  <si>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</si>
  <si>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</si>
  <si>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</si>
  <si>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</si>
  <si>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</si>
  <si>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</si>
  <si>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</si>
  <si>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</si>
  <si>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</si>
  <si>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</si>
  <si>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</si>
  <si>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</si>
  <si>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</si>
  <si>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</si>
  <si>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</si>
  <si>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</si>
  <si>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</si>
  <si>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</si>
  <si>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</si>
  <si>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</si>
  <si>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</si>
  <si>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</si>
  <si>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</si>
  <si>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</si>
  <si>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</si>
  <si>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</si>
  <si>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</si>
  <si>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</si>
  <si>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</si>
  <si>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</si>
  <si>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</si>
  <si>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</si>
  <si>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</si>
  <si>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</si>
  <si>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</si>
  <si>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</si>
  <si>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</si>
  <si>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</si>
  <si>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</si>
  <si>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</si>
  <si>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</si>
  <si>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</si>
  <si>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</si>
  <si>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</si>
  <si>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</si>
  <si>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</si>
  <si>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</si>
  <si>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</si>
  <si>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</si>
  <si>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</si>
  <si>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</si>
  <si>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</si>
  <si>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</si>
  <si>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</si>
  <si>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</si>
  <si>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</si>
  <si>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</si>
  <si>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</si>
  <si>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</si>
  <si>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</si>
  <si>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</si>
  <si>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</si>
  <si>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</si>
  <si>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</si>
  <si>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</si>
  <si>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</si>
  <si>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</si>
  <si>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</si>
  <si>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</si>
  <si>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</si>
  <si>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</si>
  <si>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</si>
  <si>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</si>
  <si>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</si>
  <si>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</si>
  <si>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</si>
  <si>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</si>
  <si>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</si>
  <si>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</si>
  <si>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</si>
  <si>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</si>
  <si>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</si>
  <si>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</si>
  <si>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</si>
  <si>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</si>
  <si>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</si>
  <si>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</si>
  <si>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</si>
  <si>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</si>
  <si>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</si>
  <si>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</si>
  <si>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</si>
  <si>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</si>
  <si>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</si>
  <si>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</si>
  <si>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</si>
  <si>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</si>
  <si>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</si>
  <si>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</si>
  <si>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</si>
  <si>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</si>
  <si>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</si>
  <si>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</si>
  <si>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</si>
  <si>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</si>
  <si>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</si>
  <si>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</si>
  <si>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</si>
  <si>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</si>
  <si>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</si>
  <si>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</si>
  <si>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</si>
  <si>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</si>
  <si>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</si>
  <si>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</si>
  <si>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</si>
  <si>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</si>
  <si>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</si>
  <si>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</si>
  <si>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</si>
  <si>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</si>
  <si>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</si>
  <si>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</si>
  <si>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</si>
  <si>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</si>
  <si>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</si>
  <si>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</si>
  <si>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</si>
  <si>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</si>
  <si>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</si>
  <si>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</si>
  <si>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</si>
  <si>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</si>
  <si>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</si>
  <si>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</si>
  <si>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</si>
  <si>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</si>
  <si>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</si>
  <si>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</si>
  <si>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</si>
  <si>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</si>
  <si>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</si>
  <si>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</si>
  <si>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</si>
  <si>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</si>
  <si>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</si>
  <si>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</si>
  <si>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</si>
  <si>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</si>
  <si>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</si>
  <si>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</si>
  <si>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</si>
  <si>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</si>
  <si>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</si>
  <si>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</si>
  <si>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</si>
  <si>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</si>
  <si>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</si>
  <si>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</si>
  <si>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</si>
  <si>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</si>
  <si>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</si>
  <si>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</si>
  <si>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</si>
  <si>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</si>
  <si>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</si>
  <si>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</si>
  <si>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</si>
  <si>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</si>
  <si>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</si>
  <si>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</si>
  <si>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</si>
  <si>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</si>
  <si>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</si>
  <si>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</si>
  <si>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</si>
  <si>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</si>
  <si>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</si>
  <si>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</si>
  <si>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</si>
  <si>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</si>
  <si>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</si>
  <si>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</si>
  <si>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</si>
  <si>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</si>
  <si>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</si>
  <si>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</si>
  <si>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</si>
  <si>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</si>
  <si>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</si>
  <si>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</si>
  <si>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</si>
  <si>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</si>
  <si>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</si>
  <si>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</si>
  <si>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</si>
  <si>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</si>
  <si>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</si>
  <si>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</si>
  <si>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</si>
  <si>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</si>
  <si>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</si>
  <si>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</si>
  <si>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</si>
  <si>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</si>
  <si>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</si>
  <si>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</si>
  <si>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</si>
  <si>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</si>
  <si>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</si>
  <si>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</si>
  <si>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</si>
  <si>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</si>
  <si>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</si>
  <si>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</si>
  <si>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</si>
  <si>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</si>
  <si>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</si>
  <si>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</si>
  <si>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</si>
  <si>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</si>
  <si>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</si>
  <si>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</si>
  <si>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</si>
  <si>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</si>
  <si>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</si>
  <si>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</si>
  <si>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</si>
  <si>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</si>
  <si>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</si>
  <si>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</si>
  <si>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</si>
  <si>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</si>
  <si>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</si>
  <si>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</si>
  <si>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</si>
  <si>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</si>
  <si>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</si>
  <si>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</si>
  <si>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</si>
  <si>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</si>
  <si>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</si>
  <si>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</si>
  <si>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</si>
  <si>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</si>
  <si>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</si>
  <si>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</si>
  <si>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</si>
  <si>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</si>
  <si>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</si>
  <si>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</si>
  <si>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</si>
  <si>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</si>
  <si>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</si>
  <si>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</si>
  <si>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</si>
  <si>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</si>
  <si>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</si>
  <si>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</si>
  <si>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</si>
  <si>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</si>
  <si>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</si>
  <si>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</si>
  <si>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</si>
  <si>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</si>
  <si>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</si>
  <si>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</si>
  <si>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</si>
  <si>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</si>
  <si>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</si>
  <si>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</si>
  <si>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</si>
  <si>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</si>
  <si>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</si>
  <si>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</si>
  <si>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</si>
  <si>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</si>
  <si>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</si>
  <si>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</si>
  <si>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</si>
  <si>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</si>
  <si>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</si>
  <si>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</si>
  <si>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</si>
  <si>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</si>
  <si>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</si>
  <si>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</si>
  <si>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</si>
  <si>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</si>
  <si>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</si>
  <si>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</si>
  <si>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</si>
  <si>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</si>
  <si>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</si>
  <si>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</si>
  <si>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</si>
  <si>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</si>
  <si>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</si>
  <si>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</si>
  <si>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</si>
  <si>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</si>
  <si>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</si>
  <si>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</si>
  <si>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</si>
  <si>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</si>
  <si>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</si>
  <si>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</si>
  <si>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</si>
  <si>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</si>
  <si>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</si>
  <si>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</si>
  <si>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</si>
  <si>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</si>
  <si>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</si>
  <si>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</si>
  <si>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</si>
  <si>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</si>
  <si>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</si>
  <si>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</si>
  <si>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</si>
  <si>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</si>
  <si>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</si>
  <si>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</si>
  <si>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</si>
  <si>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</si>
  <si>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</si>
  <si>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</si>
  <si>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</si>
  <si>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</si>
  <si>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</si>
  <si>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</si>
  <si>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</si>
  <si>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</si>
  <si>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</si>
  <si>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</si>
  <si>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</si>
  <si>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</si>
  <si>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</si>
  <si>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</si>
  <si>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</si>
  <si>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</si>
  <si>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</si>
  <si>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</si>
  <si>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</si>
  <si>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</si>
  <si>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</si>
  <si>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</si>
  <si>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</si>
  <si>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</si>
  <si>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</si>
  <si>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</si>
  <si>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</si>
  <si>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</si>
  <si>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</si>
  <si>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</si>
  <si>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</si>
  <si>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</si>
  <si>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</si>
  <si>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</si>
  <si>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</si>
  <si>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</si>
  <si>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</si>
  <si>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</si>
  <si>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</si>
  <si>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</si>
  <si>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</si>
  <si>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</si>
  <si>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</si>
  <si>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</si>
  <si>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</si>
  <si>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</si>
  <si>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</si>
  <si>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</si>
  <si>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</si>
  <si>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</si>
  <si>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</si>
  <si>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</si>
  <si>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</si>
  <si>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</si>
  <si>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</si>
  <si>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</si>
  <si>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</si>
  <si>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</si>
  <si>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</si>
  <si>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</si>
  <si>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</si>
  <si>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</si>
  <si>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</si>
  <si>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</si>
  <si>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</si>
  <si>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</si>
  <si>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</si>
  <si>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</si>
  <si>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</si>
  <si>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</si>
  <si>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</si>
  <si>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</si>
  <si>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</si>
  <si>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</si>
  <si>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</si>
  <si>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</si>
  <si>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</si>
  <si>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</si>
  <si>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</si>
  <si>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</si>
  <si>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</si>
  <si>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</si>
  <si>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</si>
  <si>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</si>
  <si>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</si>
  <si>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</si>
  <si>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</si>
  <si>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</si>
  <si>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</si>
  <si>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</si>
  <si>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</si>
  <si>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</si>
  <si>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</si>
  <si>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</si>
  <si>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</si>
  <si>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</si>
  <si>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</si>
  <si>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</si>
  <si>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</si>
  <si>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</si>
  <si>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</si>
  <si>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</si>
  <si>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</si>
  <si>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</si>
  <si>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</si>
  <si>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</si>
  <si>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</si>
  <si>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</si>
  <si>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</si>
  <si>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</si>
  <si>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</si>
  <si>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</si>
  <si>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</si>
  <si>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</si>
  <si>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</si>
  <si>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</si>
  <si>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</si>
  <si>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</si>
  <si>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</si>
  <si>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</si>
  <si>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</si>
  <si>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</si>
  <si>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</si>
  <si>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</si>
  <si>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</si>
  <si>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</si>
  <si>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</si>
  <si>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</si>
  <si>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</si>
  <si>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</si>
  <si>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</si>
  <si>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</si>
  <si>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</si>
  <si>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</si>
  <si>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</si>
  <si>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</si>
  <si>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</si>
  <si>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</si>
  <si>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</si>
  <si>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</si>
  <si>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</si>
  <si>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</si>
  <si>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</si>
  <si>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</si>
  <si>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</si>
  <si>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</si>
  <si>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</si>
  <si>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</si>
  <si>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</si>
  <si>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</si>
  <si>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</si>
  <si>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</si>
  <si>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</si>
  <si>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</si>
  <si>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</si>
  <si>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</si>
  <si>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</si>
  <si>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</si>
  <si>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</si>
  <si>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</si>
  <si>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</si>
  <si>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</si>
  <si>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</si>
  <si>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</si>
  <si>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</si>
  <si>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</si>
  <si>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</si>
  <si>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</si>
  <si>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</si>
  <si>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</si>
  <si>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</si>
  <si>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</si>
  <si>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</si>
  <si>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</si>
  <si>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</si>
  <si>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</si>
  <si>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</si>
  <si>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</si>
  <si>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</si>
  <si>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</si>
  <si>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</si>
  <si>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</si>
  <si>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</si>
  <si>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</si>
  <si>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</si>
  <si>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</si>
  <si>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</si>
  <si>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</si>
  <si>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</si>
  <si>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</si>
  <si>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</si>
  <si>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</si>
  <si>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</si>
  <si>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</si>
  <si>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</si>
  <si>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</si>
  <si>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</si>
  <si>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</si>
  <si>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</si>
  <si>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</si>
  <si>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</si>
  <si>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</si>
  <si>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</si>
  <si>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</si>
  <si>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</si>
  <si>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</si>
  <si>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</si>
  <si>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</si>
  <si>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</si>
  <si>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</si>
  <si>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</si>
  <si>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</si>
  <si>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</si>
  <si>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</si>
  <si>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</si>
  <si>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</si>
  <si>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</si>
  <si>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</si>
  <si>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</si>
  <si>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</si>
  <si>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</si>
  <si>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</si>
  <si>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</si>
  <si>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</si>
  <si>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</si>
  <si>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</si>
  <si>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</si>
  <si>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</si>
  <si>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</si>
  <si>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</si>
  <si>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</si>
  <si>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</si>
  <si>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</si>
  <si>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</si>
  <si>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</si>
  <si>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</si>
  <si>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</si>
  <si>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</si>
  <si>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</si>
  <si>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</si>
  <si>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</si>
  <si>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</si>
  <si>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</si>
  <si>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</si>
  <si>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</si>
  <si>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</si>
  <si>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</si>
  <si>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</si>
  <si>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</si>
  <si>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</si>
  <si>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</si>
  <si>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</si>
  <si>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</si>
  <si>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</si>
  <si>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</si>
  <si>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</si>
  <si>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</si>
  <si>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</si>
  <si>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</si>
  <si>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</si>
  <si>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</si>
  <si>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</si>
  <si>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</si>
  <si>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</si>
  <si>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</si>
  <si>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</si>
  <si>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</si>
  <si>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</si>
  <si>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</si>
  <si>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</si>
  <si>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</si>
  <si>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</si>
  <si>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</si>
  <si>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</si>
  <si>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</si>
  <si>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</si>
  <si>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</si>
  <si>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</si>
  <si>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</si>
  <si>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</si>
  <si>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</si>
  <si>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</si>
  <si>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</si>
  <si>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</si>
  <si>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</si>
  <si>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</si>
  <si>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</si>
  <si>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</si>
  <si>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</si>
  <si>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</si>
  <si>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</si>
  <si>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</si>
  <si>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</si>
  <si>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</si>
  <si>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</si>
  <si>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</si>
  <si>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</si>
  <si>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</si>
  <si>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</si>
  <si>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</si>
  <si>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</si>
  <si>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</si>
  <si>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</si>
  <si>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</si>
  <si>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</si>
  <si>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</si>
  <si>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</si>
  <si>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</si>
  <si>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</si>
  <si>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</si>
  <si>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</si>
  <si>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</si>
  <si>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</si>
  <si>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</si>
  <si>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</si>
  <si>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</si>
  <si>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</si>
  <si>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</si>
  <si>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</si>
  <si>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</si>
  <si>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</si>
  <si>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</si>
  <si>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</si>
  <si>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</si>
  <si>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</si>
  <si>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</si>
  <si>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</si>
  <si>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</si>
  <si>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</si>
  <si>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</si>
  <si>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</si>
  <si>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</si>
  <si>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</si>
  <si>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</si>
  <si>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</si>
  <si>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</si>
  <si>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</si>
  <si>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</si>
  <si>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</si>
  <si>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</si>
  <si>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</si>
  <si>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</si>
  <si>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</si>
  <si>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</si>
  <si>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</si>
  <si>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</si>
  <si>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</si>
  <si>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</si>
  <si>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</si>
  <si>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</si>
  <si>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</si>
  <si>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</si>
  <si>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</si>
  <si>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</si>
  <si>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</si>
  <si>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</si>
  <si>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</si>
  <si>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</si>
  <si>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</si>
  <si>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</si>
  <si>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</si>
  <si>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</si>
  <si>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</si>
  <si>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</si>
  <si>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</si>
  <si>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</si>
  <si>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</si>
  <si>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</si>
  <si>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</si>
  <si>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</si>
  <si>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</si>
  <si>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</si>
  <si>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</si>
  <si>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</si>
  <si>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</si>
  <si>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</si>
  <si>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</si>
  <si>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</si>
  <si>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</si>
  <si>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</si>
  <si>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</si>
  <si>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</si>
  <si>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</si>
  <si>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</si>
  <si>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</si>
  <si>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</si>
  <si>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</si>
  <si>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</si>
  <si>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</si>
  <si>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</si>
  <si>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</si>
  <si>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</si>
  <si>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</si>
  <si>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</si>
  <si>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</si>
  <si>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</si>
  <si>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</si>
  <si>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</si>
  <si>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</si>
  <si>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</si>
  <si>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</si>
  <si>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</si>
  <si>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</si>
  <si>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</si>
  <si>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</si>
  <si>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</si>
  <si>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</si>
  <si>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</si>
  <si>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</si>
  <si>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</si>
  <si>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</si>
  <si>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</si>
  <si>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</si>
  <si>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</si>
  <si>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</si>
  <si>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</si>
  <si>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</si>
  <si>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</si>
  <si>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</si>
  <si>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</si>
  <si>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</si>
  <si>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</si>
  <si>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</si>
  <si>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</si>
  <si>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</si>
  <si>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</si>
  <si>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</si>
  <si>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</si>
  <si>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</si>
  <si>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</si>
  <si>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</si>
  <si>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</si>
  <si>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</si>
  <si>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</si>
  <si>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</si>
  <si>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</si>
  <si>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</si>
  <si>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</si>
  <si>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</si>
  <si>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</si>
  <si>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</si>
  <si>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</si>
  <si>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</si>
  <si>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</si>
  <si>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</si>
  <si>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</si>
  <si>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</si>
  <si>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</si>
  <si>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</si>
  <si>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</si>
  <si>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</si>
  <si>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</si>
  <si>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</si>
  <si>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</si>
  <si>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</si>
  <si>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</si>
  <si>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</si>
  <si>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</si>
  <si>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</si>
  <si>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</si>
  <si>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</si>
  <si>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</si>
  <si>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</si>
  <si>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</si>
  <si>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</si>
  <si>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</si>
  <si>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</si>
  <si>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</si>
  <si>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</si>
  <si>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</si>
  <si>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</si>
  <si>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</si>
  <si>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</si>
  <si>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</si>
  <si>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</si>
  <si>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</si>
  <si>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</si>
  <si>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</si>
  <si>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</si>
  <si>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</si>
  <si>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</si>
  <si>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</si>
  <si>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</si>
  <si>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</si>
  <si>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</si>
  <si>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</si>
  <si>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</si>
  <si>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</si>
  <si>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</si>
  <si>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</si>
  <si>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</si>
  <si>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</si>
  <si>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</si>
  <si>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</si>
  <si>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</si>
  <si>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</si>
  <si>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</si>
  <si>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</si>
  <si>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</si>
  <si>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</si>
  <si>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</si>
  <si>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</si>
  <si>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</si>
  <si>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</si>
  <si>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</si>
  <si>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</si>
  <si>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</si>
  <si>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</si>
  <si>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</si>
  <si>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</si>
  <si>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</si>
  <si>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</si>
  <si>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</si>
  <si>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</si>
  <si>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</si>
  <si>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</si>
  <si>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</si>
  <si>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</si>
  <si>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</si>
  <si>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</si>
  <si>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</si>
  <si>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</si>
  <si>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</si>
  <si>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</si>
  <si>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</si>
  <si>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</si>
  <si>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</si>
  <si>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</si>
  <si>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</si>
  <si>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</si>
  <si>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</si>
  <si>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</si>
  <si>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</si>
  <si>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</si>
  <si>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</si>
  <si>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</si>
  <si>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</si>
  <si>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</si>
  <si>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</si>
  <si>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</si>
  <si>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</si>
  <si>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</si>
  <si>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</si>
  <si>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</si>
  <si>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</si>
  <si>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</si>
  <si>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</si>
  <si>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</si>
  <si>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</si>
  <si>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</si>
  <si>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</si>
  <si>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</si>
  <si>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</si>
  <si>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</si>
  <si>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</si>
  <si>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</si>
  <si>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</si>
  <si>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</si>
  <si>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</si>
  <si>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</si>
  <si>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</si>
  <si>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</si>
  <si>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</si>
  <si>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</si>
  <si>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</si>
  <si>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</si>
  <si>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</si>
  <si>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</si>
  <si>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</si>
  <si>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</si>
  <si>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</si>
  <si>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</si>
  <si>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</si>
  <si>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</si>
  <si>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</si>
  <si>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</si>
  <si>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</si>
  <si>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</si>
  <si>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</si>
  <si>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</si>
  <si>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</si>
  <si>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</si>
  <si>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</si>
  <si>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</si>
  <si>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</si>
  <si>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</si>
  <si>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</si>
  <si>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</si>
  <si>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</si>
  <si>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</si>
  <si>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</si>
  <si>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</si>
  <si>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</si>
  <si>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</si>
  <si>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</si>
  <si>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</si>
  <si>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</si>
  <si>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</si>
  <si>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</si>
  <si>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</si>
  <si>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</si>
  <si>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</si>
  <si>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</si>
  <si>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</si>
  <si>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</si>
  <si>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</si>
  <si>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</si>
  <si>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</si>
  <si>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</si>
  <si>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</si>
  <si>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</si>
  <si>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</si>
  <si>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</si>
  <si>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</si>
  <si>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</si>
  <si>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</si>
  <si>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</si>
  <si>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</si>
  <si>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</si>
  <si>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</si>
  <si>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</si>
  <si>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</si>
  <si>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</si>
  <si>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</si>
  <si>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</si>
  <si>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</si>
  <si>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</si>
  <si>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</si>
  <si>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</si>
  <si>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</si>
  <si>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</si>
  <si>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</si>
  <si>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</si>
  <si>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</si>
  <si>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</si>
  <si>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</si>
  <si>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</si>
  <si>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</si>
  <si>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</si>
  <si>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</si>
  <si>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</si>
  <si>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</si>
  <si>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</si>
  <si>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</si>
  <si>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</si>
  <si>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</si>
  <si>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</si>
  <si>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</si>
  <si>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</si>
  <si>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</si>
  <si>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</si>
  <si>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</si>
  <si>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</si>
  <si>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</si>
  <si>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</si>
  <si>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</si>
  <si>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</si>
  <si>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</si>
  <si>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</si>
  <si>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</si>
  <si>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</si>
  <si>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</si>
  <si>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</si>
  <si>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</si>
  <si>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</si>
  <si>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</si>
  <si>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</si>
  <si>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</si>
  <si>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</si>
  <si>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</si>
  <si>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</si>
  <si>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</si>
  <si>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</si>
  <si>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</si>
  <si>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</si>
  <si>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</si>
  <si>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</si>
  <si>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</si>
  <si>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</si>
  <si>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</si>
  <si>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</si>
  <si>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</si>
  <si>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</si>
  <si>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</si>
  <si>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</si>
  <si>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</si>
  <si>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</si>
  <si>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</si>
  <si>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</si>
  <si>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</si>
  <si>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</si>
  <si>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</si>
  <si>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</si>
  <si>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</si>
  <si>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</si>
  <si>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</si>
  <si>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</si>
  <si>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</si>
  <si>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</si>
  <si>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</si>
  <si>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</si>
  <si>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</si>
  <si>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</si>
  <si>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</si>
  <si>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</si>
  <si>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</si>
  <si>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</si>
  <si>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</si>
  <si>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</si>
  <si>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</si>
  <si>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</si>
  <si>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</si>
  <si>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</si>
  <si>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</si>
  <si>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</si>
  <si>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</si>
  <si>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</si>
  <si>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</si>
  <si>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</si>
  <si>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</si>
  <si>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</si>
  <si>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</si>
  <si>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</si>
  <si>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</si>
  <si>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</si>
  <si>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</si>
  <si>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</si>
  <si>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</si>
  <si>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</si>
  <si>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</si>
  <si>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</si>
  <si>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</si>
  <si>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</si>
  <si>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</si>
  <si>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</si>
  <si>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</si>
  <si>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</si>
  <si>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</si>
  <si>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</si>
  <si>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</si>
  <si>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</si>
  <si>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</si>
  <si>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</si>
  <si>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</si>
  <si>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</si>
  <si>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</si>
  <si>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</si>
  <si>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</si>
  <si>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</si>
  <si>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</si>
  <si>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</si>
  <si>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</si>
  <si>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</si>
  <si>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</si>
  <si>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</si>
  <si>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</si>
  <si>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</si>
  <si>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</si>
  <si>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</si>
  <si>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</si>
  <si>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</si>
  <si>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</si>
  <si>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</si>
  <si>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</si>
  <si>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</si>
  <si>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</si>
  <si>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</si>
  <si>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</si>
  <si>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</si>
  <si>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</si>
  <si>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</si>
  <si>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</si>
  <si>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</si>
  <si>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</si>
  <si>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</si>
  <si>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</si>
  <si>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</si>
  <si>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</si>
  <si>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</si>
  <si>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</si>
  <si>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</si>
  <si>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</si>
  <si>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</si>
  <si>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</si>
  <si>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</si>
  <si>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</si>
  <si>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</si>
  <si>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</si>
  <si>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</si>
  <si>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</si>
  <si>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</si>
  <si>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</si>
  <si>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</si>
  <si>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</si>
  <si>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</si>
  <si>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</si>
  <si>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</si>
  <si>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</si>
  <si>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</si>
  <si>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</si>
  <si>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</si>
  <si>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</si>
  <si>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</si>
  <si>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</si>
  <si>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</si>
  <si>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</si>
  <si>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</si>
  <si>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</si>
  <si>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</si>
  <si>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</si>
  <si>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</si>
  <si>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</si>
  <si>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</si>
  <si>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</si>
  <si>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</si>
  <si>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</si>
  <si>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</si>
  <si>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</si>
  <si>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</si>
  <si>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</si>
  <si>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</si>
  <si>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</si>
  <si>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</si>
  <si>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</si>
  <si>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</si>
  <si>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</si>
  <si>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</si>
  <si>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</si>
  <si>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</si>
  <si>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</si>
  <si>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</si>
  <si>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</si>
  <si>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</si>
  <si>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</si>
  <si>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</si>
  <si>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</si>
  <si>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</si>
  <si>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</si>
  <si>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</si>
  <si>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</si>
  <si>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</si>
  <si>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</si>
  <si>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</si>
  <si>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</si>
  <si>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</si>
  <si>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</si>
  <si>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</si>
  <si>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</si>
  <si>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</si>
  <si>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</si>
  <si>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</si>
  <si>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</si>
  <si>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</si>
  <si>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</si>
  <si>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</si>
  <si>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</si>
  <si>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</si>
  <si>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</si>
  <si>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</si>
  <si>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</si>
  <si>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</si>
  <si>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</si>
  <si>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</si>
  <si>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</si>
  <si>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</si>
  <si>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</si>
  <si>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</si>
  <si>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</si>
  <si>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</si>
  <si>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</si>
  <si>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</si>
  <si>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</si>
  <si>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</si>
  <si>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</si>
  <si>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</si>
  <si>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</si>
  <si>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</si>
  <si>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</si>
  <si>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</si>
  <si>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</si>
  <si>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</si>
  <si>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</si>
  <si>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</si>
  <si>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</si>
  <si>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</si>
  <si>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</si>
  <si>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</si>
  <si>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</si>
  <si>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</si>
  <si>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</si>
  <si>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</si>
  <si>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</si>
  <si>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</si>
  <si>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</si>
  <si>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</si>
  <si>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</si>
  <si>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</si>
  <si>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</si>
  <si>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</si>
  <si>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</si>
  <si>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</si>
  <si>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</si>
  <si>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</si>
  <si>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</si>
  <si>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</si>
  <si>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</si>
  <si>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</si>
  <si>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</si>
  <si>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</si>
  <si>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</si>
  <si>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</si>
  <si>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</si>
  <si>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</si>
  <si>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</si>
  <si>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</si>
  <si>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</si>
  <si>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</si>
  <si>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</si>
  <si>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</si>
  <si>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</si>
  <si>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</si>
  <si>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</si>
  <si>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</si>
  <si>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</si>
  <si>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</si>
  <si>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</si>
  <si>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</si>
  <si>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</si>
  <si>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</si>
  <si>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</si>
  <si>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</si>
  <si>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</si>
  <si>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</si>
  <si>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</si>
  <si>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</si>
  <si>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</si>
  <si>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</si>
  <si>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</si>
  <si>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</si>
  <si>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</si>
  <si>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</si>
  <si>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</si>
  <si>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</si>
  <si>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</si>
  <si>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</si>
  <si>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</si>
  <si>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</si>
  <si>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</si>
  <si>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</si>
  <si>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</si>
  <si>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</si>
  <si>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</si>
  <si>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</si>
  <si>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</si>
  <si>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</si>
  <si>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</si>
  <si>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</si>
  <si>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</si>
  <si>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</si>
  <si>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</si>
  <si>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</si>
  <si>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</si>
  <si>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</si>
  <si>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</si>
  <si>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</si>
  <si>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</si>
  <si>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</si>
  <si>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</si>
  <si>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</si>
  <si>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</si>
  <si>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</si>
  <si>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</si>
  <si>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</si>
  <si>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</si>
  <si>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</si>
  <si>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</si>
  <si>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</si>
  <si>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</si>
  <si>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</si>
  <si>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</si>
  <si>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</si>
  <si>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</si>
  <si>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</si>
  <si>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</si>
  <si>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</si>
  <si>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</si>
  <si>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</si>
  <si>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</si>
  <si>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</si>
  <si>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</si>
  <si>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</si>
  <si>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</si>
  <si>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</si>
  <si>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</si>
  <si>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</si>
  <si>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</si>
  <si>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</si>
  <si>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</si>
  <si>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</si>
  <si>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</si>
  <si>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</si>
  <si>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</si>
  <si>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</si>
  <si>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</si>
  <si>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</si>
  <si>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</si>
  <si>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</si>
  <si>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</si>
  <si>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</si>
  <si>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</si>
  <si>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</si>
  <si>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</si>
  <si>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</si>
  <si>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</si>
  <si>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</si>
  <si>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</si>
  <si>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</si>
  <si>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</si>
  <si>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</si>
  <si>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</si>
  <si>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</si>
  <si>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</si>
  <si>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</si>
  <si>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</si>
  <si>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</si>
  <si>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</si>
  <si>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</si>
  <si>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</si>
  <si>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</si>
  <si>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</si>
  <si>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</si>
  <si>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</si>
  <si>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</si>
  <si>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</si>
  <si>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</si>
  <si>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</si>
  <si>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</si>
  <si>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</si>
  <si>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</si>
  <si>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</si>
  <si>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</si>
  <si>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</si>
  <si>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</si>
  <si>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</si>
  <si>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</si>
  <si>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</si>
  <si>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</si>
  <si>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</si>
  <si>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</si>
  <si>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</si>
  <si>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</si>
  <si>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</si>
  <si>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</si>
  <si>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</si>
  <si>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</si>
  <si>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</si>
  <si>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</si>
  <si>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</si>
  <si>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</si>
  <si>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</si>
  <si>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</si>
  <si>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</si>
  <si>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</si>
  <si>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</si>
  <si>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</si>
  <si>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</si>
  <si>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</si>
  <si>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</si>
  <si>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</si>
  <si>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</si>
  <si>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</si>
  <si>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</si>
  <si>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</si>
  <si>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</si>
  <si>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</si>
  <si>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</si>
  <si>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</si>
  <si>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</si>
  <si>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</si>
  <si>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</si>
  <si>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</si>
  <si>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</si>
  <si>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</si>
  <si>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</si>
  <si>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</si>
  <si>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</si>
  <si>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</si>
  <si>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</si>
  <si>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</si>
  <si>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</si>
  <si>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</si>
  <si>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</si>
  <si>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</si>
  <si>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</si>
  <si>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</si>
  <si>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</si>
  <si>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</si>
  <si>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</si>
  <si>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</si>
  <si>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</si>
  <si>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</si>
  <si>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</si>
  <si>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</si>
  <si>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</si>
  <si>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</si>
  <si>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</si>
  <si>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</si>
  <si>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</si>
  <si>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</si>
  <si>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</si>
  <si>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</si>
  <si>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</si>
  <si>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</si>
  <si>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</si>
  <si>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</si>
  <si>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</si>
  <si>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</si>
  <si>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</si>
  <si>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</si>
  <si>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</si>
  <si>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</si>
  <si>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</si>
  <si>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</si>
  <si>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</si>
  <si>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</si>
  <si>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</si>
  <si>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</si>
  <si>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</si>
  <si>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</si>
  <si>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</si>
  <si>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</si>
  <si>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</si>
  <si>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</si>
  <si>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</si>
  <si>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</si>
  <si>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</si>
  <si>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</si>
  <si>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</si>
  <si>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</si>
  <si>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</si>
  <si>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</si>
  <si>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</si>
  <si>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</si>
  <si>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</si>
  <si>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</si>
  <si>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</si>
  <si>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</si>
  <si>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</si>
  <si>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</si>
  <si>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</si>
  <si>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</si>
  <si>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</si>
  <si>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</si>
  <si>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</si>
  <si>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</si>
  <si>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</si>
  <si>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</si>
  <si>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</si>
  <si>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</si>
  <si>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</si>
  <si>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</si>
  <si>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</si>
  <si>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</si>
  <si>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</si>
  <si>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</si>
  <si>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</si>
  <si>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</si>
  <si>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</si>
  <si>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</si>
  <si>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</si>
  <si>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</si>
  <si>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</si>
  <si>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</si>
  <si>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</si>
  <si>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</si>
  <si>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</si>
  <si>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</si>
  <si>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</si>
  <si>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</si>
  <si>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</si>
  <si>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</si>
  <si>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</si>
  <si>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</si>
  <si>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</si>
  <si>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</si>
  <si>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</si>
  <si>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</si>
  <si>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</si>
  <si>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</si>
  <si>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</si>
  <si>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</si>
  <si>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</si>
  <si>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</si>
  <si>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</si>
  <si>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</si>
  <si>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</si>
  <si>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</si>
  <si>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</si>
  <si>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</si>
  <si>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</si>
  <si>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</si>
  <si>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</si>
  <si>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</si>
  <si>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</si>
  <si>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</si>
  <si>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</si>
  <si>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</si>
  <si>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</si>
  <si>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</si>
  <si>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</si>
  <si>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</si>
  <si>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</si>
  <si>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</si>
  <si>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</si>
  <si>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</si>
  <si>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</si>
  <si>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</si>
  <si>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</si>
  <si>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</si>
  <si>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</si>
  <si>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</si>
  <si>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</si>
  <si>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</si>
  <si>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</si>
  <si>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</si>
  <si>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</si>
  <si>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</si>
  <si>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</si>
  <si>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</si>
  <si>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</si>
  <si>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</si>
  <si>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</si>
  <si>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</si>
  <si>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</si>
  <si>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</si>
  <si>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</si>
  <si>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</si>
  <si>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</si>
  <si>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</si>
  <si>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</si>
  <si>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</si>
  <si>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</si>
  <si>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</si>
  <si>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</si>
  <si>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</si>
  <si>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</si>
  <si>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</si>
  <si>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</si>
  <si>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</si>
  <si>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</si>
  <si>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</si>
  <si>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</si>
  <si>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</si>
  <si>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</si>
  <si>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</si>
  <si>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</si>
  <si>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</si>
  <si>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</si>
  <si>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</si>
  <si>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</si>
  <si>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</si>
  <si>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</si>
  <si>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</si>
  <si>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</si>
  <si>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</si>
  <si>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</si>
  <si>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</si>
  <si>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</si>
  <si>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</si>
  <si>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</si>
  <si>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</si>
  <si>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</si>
  <si>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</si>
  <si>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</si>
  <si>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</si>
  <si>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</si>
  <si>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</si>
  <si>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</si>
  <si>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</si>
  <si>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</si>
  <si>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</si>
  <si>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</si>
  <si>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</si>
  <si>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</si>
  <si>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</si>
  <si>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</si>
  <si>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</si>
  <si>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</si>
  <si>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</si>
  <si>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</si>
  <si>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</si>
  <si>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</si>
  <si>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</si>
  <si>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</si>
  <si>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</si>
  <si>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</si>
  <si>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</si>
  <si>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</si>
  <si>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</si>
  <si>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</si>
  <si>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</si>
  <si>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</si>
  <si>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</si>
  <si>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</si>
  <si>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</si>
  <si>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</si>
  <si>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</si>
  <si>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</si>
  <si>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</si>
  <si>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</si>
  <si>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</si>
  <si>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</si>
  <si>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</si>
  <si>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</si>
  <si>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</si>
  <si>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</si>
  <si>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</si>
  <si>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</si>
  <si>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</si>
  <si>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</si>
  <si>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</si>
  <si>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</si>
  <si>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</si>
  <si>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</si>
  <si>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</si>
  <si>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</si>
  <si>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</si>
  <si>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</si>
  <si>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</si>
  <si>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</si>
  <si>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</si>
  <si>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</si>
  <si>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</si>
  <si>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</si>
  <si>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</si>
  <si>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</si>
  <si>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</si>
  <si>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</si>
  <si>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</si>
  <si>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</si>
  <si>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</si>
  <si>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</si>
  <si>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</si>
  <si>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</si>
  <si>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</si>
  <si>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</si>
  <si>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</si>
  <si>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</si>
  <si>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</si>
  <si>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</si>
  <si>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</si>
  <si>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</si>
  <si>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</si>
  <si>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</si>
  <si>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</si>
  <si>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</si>
  <si>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</si>
  <si>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</si>
  <si>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</si>
  <si>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</si>
  <si>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</si>
  <si>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</si>
  <si>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</si>
  <si>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</si>
  <si>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</si>
  <si>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</si>
  <si>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</si>
  <si>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</si>
  <si>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</si>
  <si>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</si>
  <si>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</si>
  <si>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</si>
  <si>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</si>
  <si>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</si>
  <si>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</si>
  <si>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</si>
  <si>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</si>
  <si>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</si>
  <si>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</si>
  <si>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</si>
  <si>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</si>
  <si>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</si>
  <si>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</si>
  <si>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</si>
  <si>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</si>
  <si>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</si>
  <si>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</si>
  <si>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</si>
  <si>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</si>
  <si>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</si>
  <si>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</si>
  <si>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</si>
  <si>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</si>
  <si>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</si>
  <si>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</si>
  <si>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</si>
  <si>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</si>
  <si>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</si>
  <si>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</si>
  <si>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</si>
  <si>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</si>
  <si>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</si>
  <si>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</si>
  <si>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</si>
  <si>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</si>
  <si>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</si>
  <si>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</si>
  <si>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</si>
  <si>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</si>
  <si>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</si>
  <si>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</si>
  <si>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</si>
  <si>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</si>
  <si>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</si>
  <si>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</si>
  <si>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</si>
  <si>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</si>
  <si>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</si>
  <si>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</si>
  <si>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</si>
  <si>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</si>
  <si>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</si>
  <si>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</si>
  <si>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</si>
  <si>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</si>
  <si>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</si>
  <si>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</si>
  <si>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</si>
  <si>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</si>
  <si>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</si>
  <si>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</si>
  <si>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</si>
  <si>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</si>
  <si>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</si>
  <si>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</si>
  <si>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</si>
  <si>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</si>
  <si>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</si>
  <si>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</si>
  <si>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</si>
  <si>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</si>
  <si>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</si>
  <si>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</si>
  <si>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</si>
  <si>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</si>
  <si>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</si>
  <si>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</si>
  <si>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</si>
  <si>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</si>
  <si>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</si>
  <si>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</si>
  <si>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</si>
  <si>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</si>
  <si>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</si>
  <si>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</si>
  <si>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</si>
  <si>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</si>
  <si>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</si>
  <si>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</si>
  <si>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</si>
  <si>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</si>
  <si>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</si>
  <si>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</si>
  <si>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</si>
  <si>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</si>
  <si>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</si>
  <si>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</si>
  <si>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</si>
  <si>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</si>
  <si>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</si>
  <si>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</si>
  <si>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</si>
  <si>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</si>
  <si>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</si>
  <si>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</si>
  <si>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</si>
  <si>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</si>
  <si>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</si>
  <si>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</si>
  <si>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</si>
  <si>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</si>
  <si>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</si>
  <si>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</si>
  <si>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</si>
  <si>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</si>
  <si>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</si>
  <si>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</si>
  <si>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</si>
  <si>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</si>
  <si>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</si>
  <si>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</si>
  <si>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</si>
  <si>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</si>
  <si>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</si>
  <si>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</si>
  <si>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</si>
  <si>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</si>
  <si>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</si>
  <si>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</si>
  <si>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</si>
  <si>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</si>
  <si>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</si>
  <si>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</si>
  <si>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</si>
  <si>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</si>
  <si>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</si>
  <si>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</si>
  <si>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</si>
  <si>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</si>
  <si>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</si>
  <si>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</si>
  <si>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</si>
  <si>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</si>
  <si>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</si>
  <si>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</si>
  <si>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</si>
  <si>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</si>
  <si>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</si>
  <si>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</si>
  <si>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</si>
  <si>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</si>
  <si>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</si>
  <si>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</si>
  <si>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</si>
  <si>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</si>
  <si>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</si>
  <si>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</si>
  <si>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</si>
  <si>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</si>
  <si>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</si>
  <si>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</si>
  <si>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</si>
  <si>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</si>
  <si>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</si>
  <si>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</si>
  <si>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</si>
  <si>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</si>
  <si>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</si>
  <si>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</si>
  <si>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</si>
  <si>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</si>
  <si>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</si>
  <si>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</si>
  <si>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</si>
  <si>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</si>
  <si>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</si>
  <si>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</si>
  <si>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</si>
  <si>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</si>
  <si>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</si>
  <si>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</si>
  <si>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</si>
  <si>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</si>
  <si>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</si>
  <si>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</si>
  <si>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</si>
  <si>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</si>
  <si>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</si>
  <si>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</si>
  <si>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</si>
  <si>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</si>
  <si>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</si>
  <si>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</si>
  <si>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</si>
  <si>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</si>
  <si>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</si>
  <si>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</si>
  <si>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</si>
  <si>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</si>
  <si>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</si>
  <si>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</si>
  <si>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</si>
  <si>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</si>
  <si>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</si>
  <si>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</si>
  <si>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</si>
  <si>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</si>
  <si>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</si>
  <si>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</si>
  <si>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</si>
  <si>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</si>
  <si>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</si>
  <si>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</si>
  <si>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</si>
  <si>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</si>
  <si>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</si>
  <si>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</si>
  <si>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</si>
  <si>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</si>
  <si>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</si>
  <si>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</si>
  <si>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</si>
  <si>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</si>
  <si>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</si>
  <si>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</si>
  <si>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</si>
  <si>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</si>
  <si>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</si>
  <si>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</si>
  <si>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</si>
  <si>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</si>
  <si>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</si>
  <si>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</si>
  <si>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</si>
  <si>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</si>
  <si>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</si>
  <si>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</si>
  <si>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</si>
  <si>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</si>
  <si>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</si>
  <si>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</si>
  <si>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</si>
  <si>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</si>
  <si>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</si>
  <si>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</si>
  <si>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</si>
  <si>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</si>
  <si>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</si>
  <si>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</si>
  <si>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</si>
  <si>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</si>
  <si>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</si>
  <si>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</si>
  <si>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</si>
  <si>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</si>
  <si>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</si>
  <si>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</si>
  <si>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</si>
  <si>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</si>
  <si>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</si>
  <si>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</si>
  <si>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</si>
  <si>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</si>
  <si>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</si>
  <si>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</si>
  <si>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</si>
  <si>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</si>
  <si>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</si>
  <si>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</si>
  <si>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</si>
  <si>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</si>
  <si>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</si>
  <si>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</si>
  <si>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</si>
  <si>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</si>
  <si>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</si>
  <si>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</si>
  <si>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</si>
  <si>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</si>
  <si>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</si>
  <si>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</si>
  <si>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</si>
  <si>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</si>
  <si>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</si>
  <si>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</si>
  <si>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</si>
  <si>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</si>
  <si>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</si>
  <si>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</si>
  <si>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</si>
  <si>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</si>
  <si>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</si>
  <si>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</si>
  <si>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</si>
  <si>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</si>
  <si>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</si>
  <si>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</si>
  <si>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</si>
  <si>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</si>
  <si>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</si>
  <si>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</si>
  <si>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</si>
  <si>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</si>
  <si>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</si>
  <si>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</si>
  <si>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</si>
  <si>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</si>
  <si>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</si>
  <si>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</si>
  <si>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</si>
  <si>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</si>
  <si>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</si>
  <si>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</si>
  <si>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</si>
  <si>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</si>
  <si>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</si>
  <si>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</si>
  <si>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</si>
  <si>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</si>
  <si>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</si>
  <si>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</si>
  <si>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</si>
  <si>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</si>
  <si>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</si>
  <si>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</si>
  <si>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</si>
  <si>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</si>
  <si>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</si>
  <si>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</si>
  <si>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</si>
  <si>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</si>
  <si>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</si>
  <si>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</si>
  <si>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</si>
  <si>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</si>
  <si>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</si>
  <si>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</si>
  <si>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</si>
  <si>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</si>
  <si>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</si>
  <si>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</si>
  <si>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</si>
  <si>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</si>
  <si>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</si>
  <si>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</si>
  <si>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</si>
  <si>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</si>
  <si>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</si>
  <si>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</si>
  <si>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</si>
  <si>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</si>
  <si>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</si>
  <si>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</si>
  <si>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</si>
  <si>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</si>
  <si>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</si>
  <si>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</si>
  <si>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</si>
  <si>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</si>
  <si>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</si>
  <si>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</si>
  <si>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</si>
  <si>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</si>
  <si>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</si>
  <si>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</si>
  <si>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</si>
  <si>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</si>
  <si>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</si>
  <si>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</si>
  <si>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</si>
  <si>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</si>
  <si>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</si>
  <si>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</si>
  <si>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</si>
  <si>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</si>
  <si>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</si>
  <si>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</si>
  <si>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</si>
  <si>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</si>
  <si>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</si>
  <si>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</si>
  <si>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</si>
  <si>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</si>
  <si>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</si>
  <si>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</si>
  <si>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</si>
  <si>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</si>
  <si>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</si>
  <si>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</si>
  <si>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</si>
  <si>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</si>
  <si>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</si>
  <si>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</si>
  <si>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</si>
  <si>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</si>
  <si>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</si>
  <si>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</si>
  <si>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</si>
  <si>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</si>
  <si>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</si>
  <si>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</si>
  <si>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</si>
  <si>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</si>
  <si>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</si>
  <si>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</si>
  <si>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</si>
  <si>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</si>
  <si>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</si>
  <si>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</si>
  <si>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</si>
  <si>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</si>
  <si>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</si>
  <si>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</si>
  <si>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</si>
  <si>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</si>
  <si>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</si>
  <si>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</si>
  <si>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</si>
  <si>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</si>
  <si>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</si>
  <si>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</si>
  <si>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</si>
  <si>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</si>
  <si>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</si>
  <si>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</si>
  <si>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</si>
  <si>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</si>
  <si>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</si>
  <si>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</si>
  <si>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</si>
  <si>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</si>
  <si>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</si>
  <si>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</si>
  <si>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</si>
  <si>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</si>
  <si>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</si>
  <si>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</si>
  <si>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</si>
  <si>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</si>
  <si>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</si>
  <si>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</si>
  <si>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</si>
  <si>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</si>
  <si>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</si>
  <si>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</si>
  <si>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</si>
  <si>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</si>
  <si>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</si>
  <si>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</si>
  <si>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</si>
  <si>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</si>
  <si>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</si>
  <si>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</si>
  <si>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</si>
  <si>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</si>
  <si>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</si>
  <si>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</si>
  <si>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</si>
  <si>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</si>
  <si>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</si>
  <si>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</si>
  <si>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</si>
  <si>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</si>
  <si>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</si>
  <si>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</si>
  <si>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</si>
  <si>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</si>
  <si>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</si>
  <si>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</si>
  <si>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</si>
  <si>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</si>
  <si>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</si>
  <si>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</si>
  <si>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</si>
  <si>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</si>
  <si>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</si>
  <si>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</si>
  <si>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</si>
  <si>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</si>
  <si>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</si>
  <si>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</si>
  <si>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</si>
  <si>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</si>
  <si>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</si>
  <si>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</si>
  <si>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</si>
  <si>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</si>
  <si>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</si>
  <si>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</si>
  <si>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</si>
  <si>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</si>
  <si>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</si>
  <si>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</si>
  <si>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</si>
  <si>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</si>
  <si>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</si>
  <si>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</si>
  <si>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</si>
  <si>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</si>
  <si>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</si>
  <si>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</si>
  <si>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</si>
  <si>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</si>
  <si>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</si>
  <si>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</si>
  <si>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</si>
  <si>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</si>
  <si>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</si>
  <si>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</si>
  <si>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</si>
  <si>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</si>
  <si>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</si>
  <si>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</si>
  <si>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</si>
  <si>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</si>
  <si>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</si>
  <si>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</si>
  <si>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</si>
  <si>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</si>
  <si>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</si>
  <si>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</si>
  <si>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</si>
  <si>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</si>
  <si>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</si>
  <si>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</si>
  <si>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</si>
  <si>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</si>
  <si>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</si>
  <si>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</si>
  <si>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</si>
  <si>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</si>
  <si>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</si>
  <si>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</si>
  <si>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</si>
  <si>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</si>
  <si>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</si>
  <si>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</si>
  <si>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</si>
  <si>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</si>
  <si>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</si>
  <si>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</si>
  <si>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</si>
  <si>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</si>
  <si>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</si>
  <si>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</si>
  <si>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</si>
  <si>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</si>
  <si>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</si>
  <si>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</si>
  <si>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</si>
  <si>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</si>
  <si>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</si>
  <si>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</si>
  <si>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</si>
  <si>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</si>
  <si>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</si>
  <si>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</si>
  <si>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</si>
  <si>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</si>
  <si>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</si>
  <si>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</si>
  <si>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</si>
  <si>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</si>
  <si>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</si>
  <si>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</si>
  <si>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</si>
  <si>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</si>
  <si>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</si>
  <si>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</si>
  <si>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</si>
  <si>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</si>
  <si>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</si>
  <si>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</si>
  <si>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</si>
  <si>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</si>
  <si>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</si>
  <si>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</si>
  <si>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</si>
  <si>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</si>
  <si>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</si>
  <si>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</si>
  <si>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</si>
  <si>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</si>
  <si>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</si>
  <si>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</si>
  <si>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</si>
  <si>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</si>
  <si>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</si>
  <si>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</si>
  <si>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</si>
  <si>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</si>
  <si>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</si>
  <si>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</si>
  <si>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</si>
  <si>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</si>
  <si>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</si>
  <si>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</si>
  <si>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</si>
  <si>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</si>
  <si>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</si>
  <si>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</si>
  <si>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</si>
  <si>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</si>
  <si>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</si>
  <si>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</si>
  <si>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</si>
  <si>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</si>
  <si>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</si>
  <si>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</si>
  <si>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</si>
  <si>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</si>
  <si>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</si>
  <si>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</si>
  <si>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</si>
  <si>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</si>
  <si>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</si>
  <si>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</si>
  <si>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</si>
  <si>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</si>
  <si>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</si>
  <si>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</si>
  <si>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</si>
  <si>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</si>
  <si>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</si>
  <si>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</si>
  <si>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</si>
  <si>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</si>
  <si>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</si>
  <si>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</si>
  <si>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</si>
  <si>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</si>
  <si>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</si>
  <si>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</si>
  <si>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</si>
  <si>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</si>
  <si>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</si>
  <si>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</si>
  <si>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</si>
  <si>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</si>
  <si>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</si>
  <si>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</si>
  <si>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</si>
  <si>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</si>
  <si>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</si>
  <si>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</si>
  <si>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</si>
  <si>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</si>
  <si>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</si>
  <si>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</si>
  <si>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</si>
  <si>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</si>
  <si>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</si>
  <si>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</si>
  <si>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</si>
  <si>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</si>
  <si>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</si>
  <si>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</si>
  <si>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</si>
  <si>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</si>
  <si>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</si>
  <si>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</si>
  <si>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</si>
  <si>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</si>
  <si>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</si>
  <si>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</si>
  <si>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</si>
  <si>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</si>
  <si>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</si>
  <si>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</si>
  <si>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</si>
  <si>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</si>
  <si>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</si>
  <si>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</si>
  <si>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</si>
  <si>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</si>
  <si>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</si>
  <si>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</si>
  <si>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</si>
  <si>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</si>
  <si>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</si>
  <si>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</si>
  <si>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</si>
  <si>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</si>
  <si>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</si>
  <si>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</si>
  <si>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</si>
  <si>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</si>
  <si>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</si>
  <si>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</si>
  <si>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</si>
  <si>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</si>
  <si>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</si>
  <si>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</si>
  <si>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</si>
  <si>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</si>
  <si>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</si>
  <si>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</si>
  <si>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</si>
  <si>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</si>
  <si>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</si>
  <si>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</si>
  <si>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</si>
  <si>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</si>
  <si>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</si>
  <si>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</si>
  <si>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</si>
  <si>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</si>
  <si>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</si>
  <si>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</si>
  <si>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</si>
  <si>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</si>
  <si>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</si>
  <si>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</si>
  <si>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</si>
  <si>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</si>
  <si>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</si>
  <si>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</si>
  <si>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</si>
  <si>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</si>
  <si>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</si>
  <si>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</si>
  <si>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</si>
  <si>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</si>
  <si>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</si>
  <si>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</si>
  <si>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</si>
  <si>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</si>
  <si>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</si>
  <si>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</si>
  <si>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</si>
  <si>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</si>
  <si>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</si>
  <si>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</si>
  <si>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</si>
  <si>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</si>
  <si>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</si>
  <si>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</si>
  <si>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</si>
  <si>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</si>
  <si>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</si>
  <si>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</si>
  <si>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</si>
  <si>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</si>
  <si>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</si>
  <si>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</si>
  <si>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</si>
  <si>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</si>
  <si>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</si>
  <si>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</si>
  <si>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</si>
  <si>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</si>
  <si>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</si>
  <si>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</si>
  <si>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</si>
  <si>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</si>
  <si>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</si>
  <si>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</si>
  <si>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</si>
  <si>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</si>
  <si>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</si>
  <si>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</si>
  <si>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</si>
  <si>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</si>
  <si>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</si>
  <si>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</si>
  <si>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</si>
  <si>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</si>
  <si>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</si>
  <si>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</si>
  <si>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</si>
  <si>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</si>
  <si>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</si>
  <si>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</si>
  <si>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</si>
  <si>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</si>
  <si>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</si>
  <si>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</si>
  <si>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</si>
  <si>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</si>
  <si>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</si>
  <si>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</si>
  <si>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</si>
  <si>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</si>
  <si>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</si>
  <si>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</si>
  <si>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</si>
  <si>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</si>
  <si>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</si>
  <si>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</si>
  <si>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</si>
  <si>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</si>
  <si>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</si>
  <si>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</si>
  <si>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</si>
  <si>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</si>
  <si>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</si>
  <si>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</si>
  <si>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</si>
  <si>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</si>
  <si>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</si>
  <si>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</si>
  <si>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</si>
  <si>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</si>
  <si>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</si>
  <si>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</si>
  <si>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</si>
  <si>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</si>
  <si>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</si>
  <si>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</si>
  <si>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</si>
  <si>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</si>
  <si>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</si>
  <si>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</si>
  <si>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</si>
  <si>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</si>
  <si>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</si>
  <si>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</si>
  <si>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</si>
  <si>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</si>
  <si>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</si>
  <si>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</si>
  <si>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</si>
  <si>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</si>
  <si>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</si>
  <si>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</si>
  <si>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</si>
  <si>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</si>
  <si>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</si>
  <si>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</si>
  <si>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</si>
  <si>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</si>
  <si>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</si>
  <si>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</si>
  <si>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</si>
  <si>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</si>
  <si>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</si>
  <si>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</si>
  <si>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</si>
  <si>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</si>
  <si>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</si>
  <si>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</si>
  <si>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</si>
  <si>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</si>
  <si>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</si>
  <si>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</si>
  <si>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</si>
  <si>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</si>
  <si>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</si>
  <si>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</si>
  <si>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</si>
  <si>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</si>
  <si>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</si>
  <si>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</si>
  <si>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</si>
  <si>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</si>
  <si>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</si>
  <si>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</si>
  <si>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</si>
  <si>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</si>
  <si>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</si>
  <si>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</si>
  <si>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</si>
  <si>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</si>
  <si>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</si>
  <si>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</si>
  <si>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</si>
  <si>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</si>
  <si>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</si>
  <si>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</si>
  <si>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</si>
  <si>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</si>
  <si>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</si>
  <si>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</si>
  <si>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</si>
  <si>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</si>
  <si>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</si>
  <si>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</si>
  <si>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</si>
  <si>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</si>
  <si>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</si>
  <si>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</si>
  <si>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</si>
  <si>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</si>
  <si>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</si>
  <si>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</si>
  <si>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</si>
  <si>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</si>
  <si>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</si>
  <si>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</si>
  <si>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</si>
  <si>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</si>
  <si>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</si>
  <si>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</si>
  <si>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</si>
  <si>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</si>
  <si>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</si>
  <si>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</si>
  <si>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</si>
  <si>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</si>
  <si>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</si>
  <si>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</si>
  <si>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</si>
  <si>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</si>
  <si>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</si>
  <si>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</si>
  <si>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</si>
  <si>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</si>
  <si>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</si>
  <si>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</si>
  <si>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</si>
  <si>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</si>
  <si>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</si>
  <si>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</si>
  <si>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</si>
  <si>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</si>
  <si>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</si>
  <si>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</si>
  <si>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</si>
  <si>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</si>
  <si>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</si>
  <si>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</si>
  <si>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</si>
  <si>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</si>
  <si>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</si>
  <si>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</si>
  <si>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</si>
  <si>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</si>
  <si>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</si>
  <si>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</si>
  <si>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</si>
  <si>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</si>
  <si>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</si>
  <si>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</si>
  <si>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</si>
  <si>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</si>
  <si>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</si>
  <si>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</si>
  <si>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</si>
  <si>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</si>
  <si>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</si>
  <si>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</si>
  <si>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</si>
  <si>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</si>
  <si>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</si>
  <si>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</si>
  <si>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</si>
  <si>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</si>
  <si>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</si>
  <si>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</si>
  <si>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</si>
  <si>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</si>
  <si>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</si>
  <si>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</si>
  <si>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</si>
  <si>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</si>
  <si>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</si>
  <si>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</si>
  <si>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</si>
  <si>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</si>
  <si>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</si>
  <si>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</si>
  <si>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</si>
  <si>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</si>
  <si>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</si>
  <si>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</si>
  <si>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</si>
  <si>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</si>
  <si>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</si>
  <si>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</si>
  <si>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</si>
  <si>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</si>
  <si>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</si>
  <si>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</si>
  <si>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</si>
  <si>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</si>
  <si>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</si>
  <si>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</si>
  <si>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</si>
  <si>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</si>
  <si>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</si>
  <si>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</si>
  <si>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</si>
  <si>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</si>
  <si>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</si>
  <si>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</si>
  <si>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</si>
  <si>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</si>
  <si>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</si>
  <si>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</si>
  <si>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</si>
  <si>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</si>
  <si>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</si>
  <si>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</si>
  <si>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</si>
  <si>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</si>
  <si>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</si>
  <si>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</si>
  <si>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</si>
  <si>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</si>
  <si>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</si>
  <si>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</si>
  <si>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</si>
  <si>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</si>
  <si>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</si>
  <si>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</si>
  <si>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</si>
  <si>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</si>
  <si>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</si>
  <si>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</si>
  <si>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</si>
  <si>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</si>
  <si>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</si>
  <si>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</si>
  <si>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</si>
  <si>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</si>
  <si>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</si>
  <si>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</si>
  <si>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</si>
  <si>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</si>
  <si>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</si>
  <si>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</si>
  <si>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</si>
  <si>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</si>
  <si>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</si>
  <si>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</si>
  <si>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</si>
  <si>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</si>
  <si>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</si>
  <si>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</si>
  <si>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</si>
  <si>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</si>
  <si>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</si>
  <si>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</si>
  <si>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</si>
  <si>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</si>
  <si>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</si>
  <si>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</si>
  <si>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</si>
  <si>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</si>
  <si>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</si>
  <si>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</si>
  <si>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</si>
  <si>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</si>
  <si>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</si>
  <si>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</si>
  <si>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</si>
  <si>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</si>
  <si>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</si>
  <si>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</si>
  <si>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</si>
  <si>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</si>
  <si>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</si>
  <si>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</si>
  <si>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</si>
  <si>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</si>
  <si>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</si>
  <si>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</si>
  <si>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</si>
  <si>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</si>
  <si>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</si>
  <si>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</si>
  <si>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</si>
  <si>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</si>
  <si>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</si>
  <si>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</si>
  <si>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</si>
  <si>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</si>
  <si>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</si>
  <si>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</si>
  <si>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</si>
  <si>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</si>
  <si>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</si>
  <si>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</si>
  <si>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</si>
  <si>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</si>
  <si>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</si>
  <si>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</si>
  <si>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</si>
  <si>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</si>
  <si>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</si>
  <si>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</si>
  <si>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</si>
  <si>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</si>
  <si>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</si>
  <si>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</si>
  <si>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</si>
  <si>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</si>
  <si>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</si>
  <si>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</si>
  <si>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</si>
  <si>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</si>
  <si>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</si>
  <si>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</si>
  <si>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</si>
  <si>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</si>
  <si>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</si>
  <si>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</si>
  <si>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</si>
  <si>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</si>
  <si>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</si>
  <si>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</si>
  <si>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</si>
  <si>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</si>
  <si>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</si>
  <si>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</si>
  <si>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</si>
  <si>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</si>
  <si>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</si>
  <si>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</si>
  <si>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</si>
  <si>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</si>
  <si>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</si>
  <si>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</si>
  <si>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</si>
  <si>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</si>
  <si>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</si>
  <si>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</si>
  <si>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</si>
  <si>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</si>
  <si>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</si>
  <si>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</si>
  <si>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</si>
  <si>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</si>
  <si>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</si>
  <si>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</si>
  <si>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</si>
  <si>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</si>
  <si>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</si>
  <si>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</si>
  <si>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</si>
  <si>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</si>
  <si>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</si>
  <si>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</si>
  <si>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</si>
  <si>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</si>
  <si>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</si>
  <si>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</si>
  <si>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</si>
  <si>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</si>
  <si>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</si>
  <si>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</si>
  <si>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</si>
  <si>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</si>
  <si>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</si>
  <si>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</si>
  <si>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</si>
  <si>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</si>
  <si>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</si>
  <si>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</si>
  <si>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</si>
  <si>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</si>
  <si>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</si>
  <si>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</si>
  <si>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</si>
  <si>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</si>
  <si>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</si>
  <si>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</si>
  <si>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</si>
  <si>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</si>
  <si>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</si>
  <si>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</si>
  <si>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</si>
  <si>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</si>
  <si>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</si>
  <si>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</si>
  <si>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</si>
  <si>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</si>
  <si>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</si>
  <si>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</si>
  <si>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</si>
  <si>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</si>
  <si>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</si>
  <si>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</si>
  <si>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</si>
  <si>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</si>
  <si>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</si>
  <si>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</si>
  <si>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</si>
  <si>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</si>
  <si>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</si>
  <si>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</si>
  <si>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</si>
  <si>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</si>
  <si>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</si>
  <si>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</si>
  <si>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</si>
  <si>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</si>
  <si>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</si>
  <si>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</si>
  <si>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</si>
  <si>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</si>
  <si>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</si>
  <si>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</si>
  <si>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</si>
  <si>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</si>
  <si>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</si>
  <si>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</si>
  <si>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</si>
  <si>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</si>
  <si>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</si>
  <si>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</si>
  <si>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</si>
  <si>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</si>
  <si>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</si>
  <si>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</si>
  <si>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</si>
  <si>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</si>
  <si>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</si>
  <si>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</si>
  <si>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</si>
  <si>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</si>
  <si>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</si>
  <si>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</si>
  <si>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</si>
  <si>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</si>
  <si>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</si>
  <si>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</si>
  <si>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</si>
  <si>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</si>
  <si>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</si>
  <si>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</si>
  <si>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</si>
  <si>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</si>
  <si>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</si>
  <si>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</si>
  <si>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</si>
  <si>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</si>
  <si>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</si>
  <si>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</si>
  <si>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</si>
  <si>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</si>
  <si>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</si>
  <si>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</si>
  <si>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</si>
  <si>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</si>
  <si>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</si>
  <si>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</si>
  <si>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</si>
  <si>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</si>
  <si>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</si>
  <si>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</si>
  <si>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</si>
  <si>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</si>
  <si>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</si>
  <si>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</si>
  <si>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</si>
  <si>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</si>
  <si>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</si>
  <si>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</si>
  <si>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</si>
  <si>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</si>
  <si>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</si>
  <si>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</si>
  <si>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</si>
  <si>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</si>
  <si>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</si>
  <si>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</si>
  <si>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</si>
  <si>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</si>
  <si>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</si>
  <si>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</si>
  <si>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</si>
  <si>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</si>
  <si>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</si>
  <si>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</si>
  <si>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</si>
  <si>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</si>
  <si>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</si>
  <si>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</si>
  <si>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</si>
  <si>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</si>
  <si>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</si>
  <si>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</si>
  <si>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</si>
  <si>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</si>
  <si>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</si>
  <si>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</si>
  <si>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</si>
  <si>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</si>
  <si>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</si>
  <si>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</si>
  <si>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</si>
  <si>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</si>
  <si>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</si>
  <si>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</si>
  <si>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</si>
  <si>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</si>
  <si>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</si>
  <si>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</si>
  <si>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</si>
  <si>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</si>
  <si>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</si>
  <si>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</si>
  <si>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</si>
  <si>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</si>
  <si>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</si>
  <si>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</si>
  <si>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</si>
  <si>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</si>
  <si>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</si>
  <si>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</si>
  <si>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</si>
  <si>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</si>
  <si>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</si>
  <si>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</si>
  <si>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</si>
  <si>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</si>
  <si>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</si>
  <si>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</si>
  <si>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</si>
  <si>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</si>
  <si>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</si>
  <si>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</si>
  <si>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</si>
  <si>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</si>
  <si>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</si>
  <si>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</si>
  <si>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</si>
  <si>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</si>
  <si>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</si>
  <si>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</si>
  <si>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</si>
  <si>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</si>
  <si>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</si>
  <si>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</si>
  <si>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</si>
  <si>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</si>
  <si>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</si>
  <si>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</si>
  <si>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</si>
  <si>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</si>
  <si>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</si>
  <si>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</si>
  <si>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</si>
  <si>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</si>
  <si>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</si>
  <si>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</si>
  <si>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</si>
  <si>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</si>
  <si>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</si>
  <si>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</si>
  <si>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</si>
  <si>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</si>
  <si>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</si>
  <si>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</si>
  <si>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</si>
  <si>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</si>
  <si>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</si>
  <si>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</si>
  <si>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</si>
  <si>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</si>
  <si>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</si>
  <si>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</si>
  <si>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</si>
  <si>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</si>
  <si>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</si>
  <si>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</si>
  <si>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</si>
  <si>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</si>
  <si>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</si>
  <si>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</si>
  <si>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</si>
  <si>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</si>
  <si>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</si>
  <si>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</si>
  <si>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</si>
  <si>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</si>
  <si>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</si>
  <si>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</si>
  <si>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</si>
  <si>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</si>
  <si>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</si>
  <si>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</si>
  <si>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</si>
  <si>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</si>
  <si>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</si>
  <si>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</si>
  <si>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</si>
  <si>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</si>
  <si>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</si>
  <si>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</si>
  <si>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</si>
  <si>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</si>
  <si>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</si>
  <si>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</si>
  <si>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</si>
  <si>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</si>
  <si>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</si>
  <si>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</si>
  <si>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</si>
  <si>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</si>
  <si>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</si>
  <si>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</si>
  <si>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</si>
  <si>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</si>
  <si>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</si>
  <si>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</si>
  <si>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</si>
  <si>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</si>
  <si>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</si>
  <si>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</si>
  <si>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</si>
  <si>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</si>
  <si>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</si>
  <si>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</si>
  <si>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</si>
  <si>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</si>
  <si>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</si>
  <si>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</si>
  <si>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</si>
  <si>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</si>
  <si>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</si>
  <si>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</si>
  <si>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</si>
  <si>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</si>
  <si>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</si>
  <si>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</si>
  <si>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</si>
  <si>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</si>
  <si>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</si>
  <si>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</si>
  <si>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</si>
  <si>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</si>
  <si>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</si>
  <si>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</si>
  <si>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</si>
  <si>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</si>
  <si>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</si>
  <si>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</si>
  <si>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</si>
  <si>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</si>
  <si>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</si>
  <si>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</si>
  <si>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</si>
  <si>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</si>
  <si>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</si>
  <si>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</si>
  <si>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</si>
  <si>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</si>
  <si>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</si>
  <si>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</si>
  <si>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</si>
  <si>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</si>
  <si>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</si>
  <si>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</si>
  <si>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</si>
  <si>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</si>
  <si>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</si>
  <si>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</si>
  <si>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</si>
  <si>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</si>
  <si>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</si>
  <si>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</si>
  <si>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</si>
  <si>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</si>
  <si>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</si>
  <si>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</si>
  <si>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</si>
  <si>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</si>
  <si>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</si>
  <si>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</si>
  <si>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</si>
  <si>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</si>
  <si>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</si>
  <si>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</si>
  <si>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</si>
  <si>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</si>
  <si>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</si>
  <si>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</si>
  <si>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</si>
  <si>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</si>
  <si>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</si>
  <si>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</si>
  <si>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</si>
  <si>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</si>
  <si>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</si>
  <si>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</si>
  <si>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</si>
  <si>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</si>
  <si>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</si>
  <si>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</si>
  <si>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</si>
  <si>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</si>
  <si>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</si>
  <si>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</si>
  <si>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</si>
  <si>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</si>
  <si>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</si>
  <si>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</si>
  <si>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</si>
  <si>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</si>
  <si>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</si>
  <si>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</si>
  <si>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</si>
  <si>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</si>
  <si>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</si>
  <si>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</si>
  <si>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</si>
  <si>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</si>
  <si>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</si>
  <si>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</si>
  <si>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</si>
  <si>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</si>
  <si>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</si>
  <si>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</si>
  <si>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</si>
  <si>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</si>
  <si>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</si>
  <si>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</si>
  <si>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</si>
  <si>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</si>
  <si>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</si>
  <si>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</si>
  <si>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</si>
  <si>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</si>
  <si>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</si>
  <si>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</si>
  <si>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</si>
  <si>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</si>
  <si>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</si>
  <si>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</si>
  <si>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</si>
  <si>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</si>
  <si>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</si>
  <si>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</si>
  <si>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</si>
  <si>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</si>
  <si>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</si>
  <si>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</si>
  <si>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</si>
  <si>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</si>
  <si>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</si>
  <si>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</si>
  <si>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</si>
  <si>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</si>
  <si>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</si>
  <si>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</si>
  <si>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</si>
  <si>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</si>
  <si>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</si>
  <si>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</si>
  <si>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</si>
  <si>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</si>
  <si>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</si>
  <si>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</si>
  <si>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</si>
  <si>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</si>
  <si>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</si>
  <si>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</si>
  <si>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</si>
  <si>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</si>
  <si>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</si>
  <si>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</si>
  <si>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</si>
  <si>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</si>
  <si>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</si>
  <si>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</si>
  <si>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</si>
  <si>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</si>
  <si>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</si>
  <si>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</si>
  <si>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</si>
  <si>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</si>
  <si>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</si>
  <si>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</si>
  <si>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</si>
  <si>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</si>
  <si>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</si>
  <si>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</si>
  <si>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</si>
  <si>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</si>
  <si>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</si>
  <si>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</si>
  <si>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</si>
  <si>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</si>
  <si>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</si>
  <si>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</si>
  <si>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</si>
  <si>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</si>
  <si>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</si>
  <si>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</si>
  <si>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</si>
  <si>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</si>
  <si>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</si>
  <si>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</si>
  <si>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</si>
  <si>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</si>
  <si>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</si>
  <si>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</si>
  <si>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</si>
  <si>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</si>
  <si>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</si>
  <si>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</si>
  <si>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</si>
  <si>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</si>
  <si>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</si>
  <si>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</si>
  <si>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</si>
  <si>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</si>
  <si>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</si>
  <si>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</si>
  <si>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</si>
  <si>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</si>
  <si>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</si>
  <si>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</si>
  <si>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</si>
  <si>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</si>
  <si>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</si>
  <si>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</si>
  <si>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</si>
  <si>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</si>
  <si>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</si>
  <si>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</si>
  <si>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</si>
  <si>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</si>
  <si>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</si>
  <si>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</si>
  <si>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</si>
  <si>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</si>
  <si>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</si>
  <si>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</si>
  <si>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</si>
  <si>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</si>
  <si>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</si>
  <si>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</si>
  <si>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</si>
  <si>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</si>
  <si>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</si>
  <si>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</si>
  <si>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</si>
  <si>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</si>
  <si>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</si>
  <si>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</si>
  <si>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</si>
  <si>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</si>
  <si>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</si>
  <si>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</si>
  <si>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</si>
  <si>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</si>
  <si>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</si>
  <si>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</si>
  <si>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</si>
  <si>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</si>
  <si>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</si>
  <si>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</si>
  <si>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</si>
  <si>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</si>
  <si>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</si>
  <si>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</si>
  <si>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</si>
  <si>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</si>
  <si>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</si>
  <si>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</si>
  <si>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</si>
  <si>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</si>
  <si>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</si>
  <si>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</si>
  <si>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</si>
  <si>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</si>
  <si>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</si>
  <si>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</si>
  <si>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</si>
  <si>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</si>
  <si>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</si>
  <si>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</si>
  <si>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</si>
  <si>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</si>
  <si>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</si>
  <si>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</si>
  <si>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</si>
  <si>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</si>
  <si>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</si>
  <si>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</si>
  <si>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</si>
  <si>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</si>
  <si>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</si>
  <si>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</si>
  <si>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</si>
  <si>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</si>
  <si>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</si>
  <si>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</si>
  <si>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</si>
  <si>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</si>
  <si>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</si>
  <si>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</si>
  <si>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</si>
  <si>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</si>
  <si>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</si>
  <si>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</si>
  <si>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</si>
  <si>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</si>
  <si>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</si>
  <si>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</si>
  <si>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</si>
  <si>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</si>
  <si>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</si>
  <si>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</si>
  <si>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</si>
  <si>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</si>
  <si>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</si>
  <si>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</si>
  <si>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</si>
  <si>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</si>
  <si>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</si>
  <si>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</si>
  <si>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</si>
  <si>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</si>
  <si>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</si>
  <si>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</si>
  <si>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</si>
  <si>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</si>
  <si>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</si>
  <si>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</si>
  <si>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</si>
  <si>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</si>
  <si>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</si>
  <si>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</si>
  <si>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</si>
  <si>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</si>
  <si>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</si>
  <si>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</si>
  <si>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</si>
  <si>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</si>
  <si>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</si>
  <si>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</si>
  <si>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</si>
  <si>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</si>
  <si>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</si>
  <si>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</si>
  <si>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</si>
  <si>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</si>
  <si>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</si>
  <si>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</si>
  <si>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</si>
  <si>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</si>
  <si>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</si>
  <si>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</si>
  <si>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</si>
  <si>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</si>
  <si>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</si>
  <si>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</si>
  <si>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</si>
  <si>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</si>
  <si>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</si>
  <si>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</si>
  <si>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</si>
  <si>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</si>
  <si>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</si>
  <si>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</si>
  <si>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</si>
  <si>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</si>
  <si>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</si>
  <si>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</si>
  <si>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</si>
  <si>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</si>
  <si>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</si>
  <si>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</si>
  <si>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</si>
  <si>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</si>
  <si>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</si>
  <si>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</si>
  <si>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</si>
  <si>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</si>
  <si>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</si>
  <si>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</si>
  <si>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</si>
  <si>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</si>
  <si>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</si>
  <si>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</si>
  <si>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</si>
  <si>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</si>
  <si>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</si>
  <si>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</si>
  <si>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</si>
  <si>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</si>
  <si>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</si>
  <si>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</si>
  <si>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</si>
  <si>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</si>
  <si>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</si>
  <si>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</si>
  <si>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</si>
  <si>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</si>
  <si>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</si>
  <si>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</si>
  <si>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</si>
  <si>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</si>
  <si>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</si>
  <si>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</si>
  <si>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</si>
  <si>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</si>
  <si>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</si>
  <si>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</si>
  <si>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</si>
  <si>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</si>
  <si>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</si>
  <si>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</si>
  <si>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</si>
  <si>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</si>
  <si>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</si>
  <si>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</si>
  <si>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</si>
  <si>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</si>
  <si>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</si>
  <si>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</si>
  <si>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</si>
  <si>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</si>
  <si>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</si>
  <si>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</si>
  <si>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</si>
  <si>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</si>
  <si>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</si>
  <si>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</si>
  <si>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</si>
  <si>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</si>
  <si>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</si>
  <si>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</si>
  <si>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</si>
  <si>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</si>
  <si>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</si>
  <si>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</si>
  <si>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</si>
  <si>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</si>
  <si>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</si>
  <si>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</si>
  <si>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</si>
  <si>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</si>
  <si>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</si>
  <si>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</si>
  <si>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</si>
  <si>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</si>
  <si>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</si>
  <si>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</si>
  <si>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</si>
  <si>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</si>
  <si>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</si>
  <si>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</si>
  <si>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</si>
  <si>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</si>
  <si>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</si>
  <si>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</si>
  <si>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</si>
  <si>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</si>
  <si>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</si>
  <si>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</si>
  <si>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</si>
  <si>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</si>
  <si>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</si>
  <si>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</si>
  <si>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</si>
  <si>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</si>
  <si>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</si>
  <si>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</si>
  <si>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</si>
  <si>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</si>
  <si>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</si>
  <si>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</si>
  <si>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</si>
  <si>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</si>
  <si>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</si>
  <si>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</si>
  <si>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</si>
  <si>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</si>
  <si>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</si>
  <si>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</si>
  <si>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</si>
  <si>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</si>
  <si>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</si>
  <si>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</si>
  <si>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</si>
  <si>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</si>
  <si>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</si>
  <si>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</si>
  <si>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</si>
  <si>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</si>
  <si>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</si>
  <si>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</si>
  <si>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</si>
  <si>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</si>
  <si>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</si>
  <si>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</si>
  <si>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</si>
  <si>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</si>
  <si>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</si>
  <si>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</si>
  <si>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</si>
  <si>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</si>
  <si>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</si>
  <si>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</si>
  <si>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</si>
  <si>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</si>
  <si>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</si>
  <si>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</si>
  <si>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</si>
  <si>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</si>
  <si>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</si>
  <si>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</si>
  <si>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</si>
  <si>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</si>
  <si>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</si>
  <si>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</si>
  <si>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</si>
  <si>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</si>
  <si>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</si>
  <si>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</si>
  <si>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</si>
  <si>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</si>
  <si>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</si>
  <si>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</si>
  <si>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</si>
  <si>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</si>
  <si>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</si>
  <si>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</si>
  <si>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</si>
  <si>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</si>
  <si>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</si>
  <si>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</si>
  <si>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</si>
  <si>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</si>
  <si>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</si>
  <si>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</si>
  <si>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</si>
  <si>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</si>
  <si>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</si>
  <si>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</si>
  <si>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</si>
  <si>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</si>
  <si>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</si>
  <si>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</si>
  <si>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</si>
  <si>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</si>
  <si>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</si>
  <si>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</si>
  <si>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</si>
  <si>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</si>
  <si>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</si>
  <si>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</si>
  <si>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</si>
  <si>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</si>
  <si>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</si>
  <si>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</si>
  <si>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</si>
  <si>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</si>
  <si>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</si>
  <si>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</si>
  <si>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</si>
  <si>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</si>
  <si>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</si>
  <si>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</si>
  <si>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</si>
  <si>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</si>
  <si>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</si>
  <si>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</si>
  <si>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</si>
  <si>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</si>
  <si>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</si>
  <si>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</si>
  <si>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</si>
  <si>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</si>
  <si>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</si>
  <si>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</si>
  <si>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</si>
  <si>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</si>
  <si>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</si>
  <si>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</si>
  <si>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</si>
  <si>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</si>
  <si>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</si>
  <si>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</si>
  <si>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</si>
  <si>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</si>
  <si>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</si>
  <si>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</si>
  <si>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</si>
  <si>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</si>
  <si>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</si>
  <si>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</si>
  <si>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</si>
  <si>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</si>
  <si>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</si>
  <si>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</si>
  <si>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</si>
  <si>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</si>
  <si>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</si>
  <si>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</si>
  <si>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</si>
  <si>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</si>
  <si>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</si>
  <si>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</si>
  <si>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</si>
  <si>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</si>
  <si>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</si>
  <si>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</si>
  <si>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</si>
  <si>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</si>
  <si>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</si>
  <si>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</si>
  <si>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</si>
  <si>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</si>
  <si>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</si>
  <si>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</si>
  <si>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</si>
  <si>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</si>
  <si>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</si>
  <si>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</si>
  <si>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</si>
  <si>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</si>
  <si>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</si>
  <si>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</si>
  <si>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</si>
  <si>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</si>
  <si>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</si>
  <si>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</si>
  <si>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</si>
  <si>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</si>
  <si>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</si>
  <si>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</si>
  <si>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</si>
  <si>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</si>
  <si>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</si>
  <si>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</si>
  <si>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</si>
  <si>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</si>
  <si>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</si>
  <si>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</si>
  <si>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</si>
  <si>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</si>
  <si>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</si>
  <si>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</si>
  <si>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</si>
  <si>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</si>
  <si>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</si>
  <si>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</si>
  <si>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</si>
  <si>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</si>
  <si>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</si>
  <si>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</si>
  <si>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</si>
  <si>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</si>
  <si>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</si>
  <si>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</si>
  <si>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</si>
  <si>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</si>
  <si>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</si>
  <si>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</si>
  <si>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</si>
  <si>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</si>
  <si>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</si>
  <si>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</si>
  <si>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</si>
  <si>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</si>
  <si>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</si>
  <si>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</si>
  <si>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</si>
  <si>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</si>
  <si>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</si>
  <si>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</si>
  <si>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</si>
  <si>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</si>
  <si>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</si>
  <si>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</si>
  <si>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</si>
  <si>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</si>
  <si>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</si>
  <si>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</si>
  <si>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</si>
  <si>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</si>
  <si>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</si>
  <si>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</si>
  <si>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</si>
  <si>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</si>
  <si>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</si>
  <si>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</si>
  <si>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</si>
  <si>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</si>
  <si>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</si>
  <si>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</si>
  <si>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</si>
  <si>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</si>
  <si>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</si>
  <si>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</si>
  <si>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</si>
  <si>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</si>
  <si>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</si>
  <si>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</si>
  <si>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</si>
  <si>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</si>
  <si>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</si>
  <si>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</si>
  <si>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</si>
  <si>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</si>
  <si>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</si>
  <si>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</si>
  <si>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</si>
  <si>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</si>
  <si>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</si>
  <si>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</si>
  <si>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</si>
  <si>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</si>
  <si>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</si>
  <si>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</si>
  <si>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</si>
  <si>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</si>
  <si>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</si>
  <si>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</si>
  <si>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</si>
  <si>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</si>
  <si>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</si>
  <si>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</si>
  <si>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</si>
  <si>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</si>
  <si>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</si>
  <si>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</si>
  <si>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</si>
  <si>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</si>
  <si>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</si>
  <si>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</si>
  <si>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</si>
  <si>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</si>
  <si>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</si>
  <si>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</si>
  <si>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</si>
  <si>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</si>
  <si>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</si>
  <si>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</si>
  <si>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</si>
  <si>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</si>
  <si>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</si>
  <si>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</si>
  <si>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</si>
  <si>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</si>
  <si>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</si>
  <si>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</si>
  <si>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</si>
  <si>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</si>
  <si>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</si>
  <si>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</si>
  <si>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</si>
  <si>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</si>
  <si>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</si>
  <si>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</si>
  <si>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</si>
  <si>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</si>
  <si>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</si>
  <si>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</si>
  <si>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</si>
  <si>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</si>
  <si>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</si>
  <si>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</si>
  <si>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</si>
  <si>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</si>
  <si>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</si>
  <si>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</si>
  <si>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</si>
  <si>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</si>
  <si>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</si>
  <si>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</si>
  <si>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</si>
  <si>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</si>
  <si>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</si>
  <si>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</si>
  <si>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</si>
  <si>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</si>
  <si>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</si>
  <si>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</si>
  <si>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</si>
  <si>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</si>
  <si>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</si>
  <si>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</si>
  <si>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</si>
  <si>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</si>
  <si>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</si>
  <si>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</si>
  <si>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</si>
  <si>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</si>
  <si>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</si>
  <si>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</si>
  <si>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</si>
  <si>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</si>
  <si>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</si>
  <si>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</si>
  <si>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</si>
  <si>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</si>
  <si>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</si>
  <si>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</si>
  <si>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</si>
  <si>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</si>
  <si>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</si>
  <si>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</si>
  <si>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</si>
  <si>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</si>
  <si>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</si>
  <si>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</si>
  <si>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</si>
  <si>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</si>
  <si>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</si>
  <si>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</si>
  <si>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</si>
  <si>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</si>
  <si>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</si>
  <si>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</si>
  <si>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</si>
  <si>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</si>
  <si>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</si>
  <si>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</si>
  <si>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</si>
  <si>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</si>
  <si>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</si>
  <si>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</si>
  <si>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</si>
  <si>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</si>
  <si>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</si>
  <si>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</si>
  <si>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</si>
  <si>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</si>
  <si>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</si>
  <si>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</si>
  <si>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</si>
  <si>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</si>
  <si>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</si>
  <si>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</si>
  <si>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</si>
  <si>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</si>
  <si>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</si>
  <si>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</si>
  <si>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</si>
  <si>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</si>
  <si>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</si>
  <si>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</si>
  <si>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</si>
  <si>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</si>
  <si>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</si>
  <si>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</si>
  <si>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</si>
  <si>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</si>
  <si>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</si>
  <si>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</si>
  <si>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</si>
  <si>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</si>
  <si>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</si>
  <si>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</si>
  <si>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</si>
  <si>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</si>
  <si>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</si>
  <si>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</si>
  <si>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</si>
  <si>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</si>
  <si>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</si>
  <si>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</si>
  <si>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</si>
  <si>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</si>
  <si>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</si>
  <si>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</si>
  <si>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</si>
  <si>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</si>
  <si>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</si>
  <si>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</si>
  <si>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</si>
  <si>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</si>
  <si>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</si>
  <si>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</si>
  <si>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</si>
  <si>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</si>
  <si>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</si>
  <si>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</si>
  <si>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</si>
  <si>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</si>
  <si>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</si>
  <si>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</si>
  <si>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</si>
  <si>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</si>
  <si>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</si>
  <si>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</si>
  <si>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</si>
  <si>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</si>
  <si>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</si>
  <si>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</si>
  <si>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</si>
  <si>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</si>
  <si>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</si>
  <si>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</si>
  <si>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</si>
  <si>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</si>
  <si>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</si>
  <si>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</si>
  <si>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</si>
  <si>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</si>
  <si>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</si>
  <si>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</si>
  <si>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</si>
  <si>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</si>
  <si>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</si>
  <si>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</si>
  <si>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</si>
  <si>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</si>
  <si>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</si>
  <si>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</si>
  <si>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</si>
  <si>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</si>
  <si>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</si>
  <si>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</si>
  <si>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</si>
  <si>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</si>
  <si>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</si>
  <si>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</si>
  <si>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</si>
  <si>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</si>
  <si>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</si>
  <si>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</si>
  <si>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</si>
  <si>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</si>
  <si>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</si>
  <si>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</si>
  <si>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</si>
  <si>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</si>
  <si>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</si>
  <si>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</si>
  <si>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</si>
  <si>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</si>
  <si>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</si>
  <si>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</si>
  <si>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</si>
  <si>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</si>
  <si>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</si>
  <si>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</si>
  <si>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</si>
  <si>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</si>
  <si>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</si>
  <si>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</si>
  <si>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</si>
  <si>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</si>
  <si>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</si>
  <si>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</si>
  <si>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</si>
  <si>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</si>
  <si>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</si>
  <si>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</si>
  <si>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</si>
  <si>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</si>
  <si>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</si>
  <si>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</si>
  <si>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</si>
  <si>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</si>
  <si>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</si>
  <si>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</si>
  <si>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</si>
  <si>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</si>
  <si>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</si>
  <si>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</si>
  <si>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</si>
  <si>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</si>
  <si>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</si>
  <si>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</si>
  <si>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</si>
  <si>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</si>
  <si>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</si>
  <si>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</si>
  <si>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</si>
  <si>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</si>
  <si>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</si>
  <si>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</si>
  <si>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</si>
  <si>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</si>
  <si>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</si>
  <si>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</si>
  <si>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</si>
  <si>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</si>
  <si>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</si>
  <si>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</si>
  <si>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</si>
  <si>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</si>
  <si>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</si>
  <si>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</si>
  <si>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</si>
  <si>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</si>
  <si>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</si>
  <si>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</si>
  <si>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</si>
  <si>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</si>
  <si>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</si>
  <si>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</si>
  <si>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</si>
  <si>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</si>
  <si>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</si>
  <si>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</si>
  <si>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</si>
  <si>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</si>
  <si>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</si>
  <si>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</si>
  <si>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</si>
  <si>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</si>
  <si>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</si>
  <si>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</si>
  <si>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</si>
  <si>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</si>
  <si>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</si>
  <si>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</si>
  <si>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</si>
  <si>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</si>
  <si>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</si>
  <si>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</si>
  <si>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</si>
  <si>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</si>
  <si>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</si>
  <si>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</si>
  <si>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</si>
  <si>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</si>
  <si>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</si>
  <si>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</si>
  <si>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</si>
  <si>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</si>
  <si>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</si>
  <si>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</si>
  <si>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</si>
  <si>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</si>
  <si>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</si>
  <si>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</si>
  <si>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</si>
  <si>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</si>
  <si>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</si>
  <si>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</si>
  <si>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</si>
  <si>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</si>
  <si>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</si>
  <si>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</si>
  <si>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</si>
  <si>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</si>
  <si>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</si>
  <si>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</si>
  <si>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</si>
  <si>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</si>
  <si>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</si>
  <si>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</si>
  <si>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</si>
  <si>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</si>
  <si>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</si>
  <si>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</si>
  <si>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</si>
  <si>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</si>
  <si>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</si>
  <si>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</si>
  <si>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</si>
  <si>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</si>
  <si>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</si>
  <si>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</si>
  <si>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</si>
  <si>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</si>
  <si>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</si>
  <si>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</si>
  <si>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</si>
  <si>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</si>
  <si>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</si>
  <si>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</si>
  <si>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</si>
  <si>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</si>
  <si>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</si>
  <si>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</si>
  <si>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</si>
  <si>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</si>
  <si>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</si>
  <si>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</si>
  <si>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</si>
  <si>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</si>
  <si>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</si>
  <si>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</si>
  <si>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</si>
  <si>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</si>
  <si>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</si>
  <si>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</si>
  <si>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</si>
  <si>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</si>
  <si>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</si>
  <si>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</si>
  <si>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</si>
  <si>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</si>
  <si>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</si>
  <si>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</si>
  <si>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</si>
  <si>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</si>
  <si>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</si>
  <si>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</si>
  <si>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</si>
  <si>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</si>
  <si>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</si>
  <si>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</si>
  <si>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</si>
  <si>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</si>
  <si>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</si>
  <si>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</si>
  <si>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</si>
  <si>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</si>
  <si>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</si>
  <si>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</si>
  <si>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</si>
  <si>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</si>
  <si>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</si>
  <si>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</si>
  <si>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</si>
  <si>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</si>
  <si>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</si>
  <si>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</si>
  <si>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</si>
  <si>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</si>
  <si>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</si>
  <si>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</si>
  <si>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</si>
  <si>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</si>
  <si>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</si>
  <si>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</si>
  <si>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</si>
  <si>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</si>
  <si>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</si>
  <si>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</si>
  <si>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</si>
  <si>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</si>
  <si>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</si>
  <si>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</si>
  <si>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</si>
  <si>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</si>
  <si>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</si>
  <si>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</si>
  <si>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</si>
  <si>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</si>
  <si>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</si>
  <si>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</si>
  <si>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</si>
  <si>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</si>
  <si>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</si>
  <si>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</si>
  <si>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</si>
  <si>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</si>
  <si>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</si>
  <si>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</si>
  <si>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</si>
  <si>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</si>
  <si>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</si>
  <si>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</si>
  <si>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</si>
  <si>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</si>
  <si>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</si>
  <si>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</si>
  <si>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</si>
  <si>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</si>
  <si>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</si>
  <si>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</si>
  <si>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</si>
  <si>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</si>
  <si>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</si>
  <si>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</si>
  <si>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</si>
  <si>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</si>
  <si>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</si>
  <si>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</si>
  <si>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</si>
  <si>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</si>
  <si>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</si>
  <si>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</si>
  <si>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</si>
  <si>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</si>
  <si>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</si>
  <si>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</si>
  <si>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</si>
  <si>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</si>
  <si>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</si>
  <si>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</si>
  <si>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</si>
  <si>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</si>
  <si>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</si>
  <si>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</si>
  <si>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</si>
  <si>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</si>
  <si>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</si>
  <si>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</si>
  <si>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</si>
  <si>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</si>
  <si>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</si>
  <si>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</si>
  <si>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</si>
  <si>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</si>
  <si>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</si>
  <si>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</si>
  <si>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</si>
  <si>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</si>
  <si>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</si>
  <si>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</si>
  <si>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</si>
  <si>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</si>
  <si>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</si>
  <si>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</si>
  <si>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</si>
  <si>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</si>
  <si>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</si>
  <si>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</si>
  <si>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</si>
  <si>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</si>
  <si>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</si>
  <si>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</si>
  <si>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</si>
  <si>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</si>
  <si>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</si>
  <si>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</si>
  <si>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</si>
  <si>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</si>
  <si>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</si>
  <si>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</si>
  <si>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</si>
  <si>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</si>
  <si>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</si>
  <si>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</si>
  <si>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</si>
  <si>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</si>
  <si>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</si>
  <si>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</si>
  <si>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</si>
  <si>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</si>
  <si>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</si>
  <si>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</si>
  <si>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</si>
  <si>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</si>
  <si>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</si>
  <si>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</si>
  <si>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</si>
  <si>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</si>
  <si>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</si>
  <si>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</si>
  <si>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</si>
  <si>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</si>
  <si>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</si>
  <si>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</si>
  <si>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</si>
  <si>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</si>
  <si>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</si>
  <si>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</si>
  <si>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</si>
  <si>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</si>
  <si>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</si>
  <si>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</si>
  <si>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</si>
  <si>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</si>
  <si>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</si>
  <si>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</si>
  <si>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</si>
  <si>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</si>
  <si>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</si>
  <si>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</si>
  <si>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</si>
  <si>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</si>
  <si>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</si>
  <si>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</si>
  <si>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</si>
  <si>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</si>
  <si>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</si>
  <si>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</si>
  <si>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</si>
  <si>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</si>
  <si>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</si>
  <si>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</si>
  <si>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</si>
  <si>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</si>
  <si>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</si>
  <si>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</si>
  <si>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</si>
  <si>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</si>
  <si>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</si>
  <si>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</si>
  <si>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</si>
  <si>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</si>
  <si>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</si>
  <si>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</si>
  <si>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</si>
  <si>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</si>
  <si>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</si>
  <si>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</si>
  <si>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</si>
  <si>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</si>
  <si>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</si>
  <si>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</si>
  <si>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</si>
  <si>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</si>
  <si>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</si>
  <si>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</si>
  <si>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</si>
  <si>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</si>
  <si>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</si>
  <si>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</si>
  <si>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</si>
  <si>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</si>
  <si>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</si>
  <si>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</si>
  <si>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</si>
  <si>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</si>
  <si>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</si>
  <si>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</si>
  <si>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</si>
  <si>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</si>
  <si>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</si>
  <si>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</si>
  <si>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</si>
  <si>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</si>
  <si>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</si>
  <si>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</si>
  <si>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</si>
  <si>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</si>
  <si>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</si>
  <si>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</si>
  <si>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</si>
  <si>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</si>
  <si>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</si>
  <si>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</si>
  <si>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</si>
  <si>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</si>
  <si>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</si>
  <si>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</si>
  <si>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</si>
  <si>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</si>
  <si>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</si>
  <si>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</si>
  <si>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</si>
  <si>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</si>
  <si>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</si>
  <si>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</si>
  <si>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</si>
  <si>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</si>
  <si>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</si>
  <si>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</si>
  <si>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</si>
  <si>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</si>
  <si>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</si>
  <si>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</si>
  <si>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</si>
  <si>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</si>
  <si>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</si>
  <si>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</si>
  <si>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</si>
  <si>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</si>
  <si>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</si>
  <si>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</si>
  <si>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</si>
  <si>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</si>
  <si>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</si>
  <si>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</si>
  <si>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</si>
  <si>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</si>
  <si>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</si>
  <si>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</si>
  <si>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</si>
  <si>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</si>
  <si>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</si>
  <si>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</si>
  <si>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</si>
  <si>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</si>
  <si>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</si>
  <si>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</si>
  <si>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</si>
  <si>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</si>
  <si>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</si>
  <si>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</si>
  <si>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</si>
  <si>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</si>
  <si>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</si>
  <si>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</si>
  <si>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</si>
  <si>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</si>
  <si>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</si>
  <si>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</si>
  <si>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</si>
  <si>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</si>
  <si>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</si>
  <si>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</si>
  <si>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</si>
  <si>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</si>
  <si>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</si>
  <si>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</si>
  <si>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</si>
  <si>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</si>
  <si>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</si>
  <si>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</si>
  <si>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</si>
  <si>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</si>
  <si>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</si>
  <si>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</si>
  <si>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</si>
  <si>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</si>
  <si>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</si>
  <si>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</si>
  <si>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</si>
  <si>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</si>
  <si>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</si>
  <si>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</si>
  <si>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</si>
  <si>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</si>
  <si>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</si>
  <si>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</si>
  <si>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</si>
  <si>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</si>
  <si>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</si>
  <si>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</si>
  <si>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</si>
  <si>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</si>
  <si>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</si>
  <si>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</si>
  <si>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</si>
  <si>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</si>
  <si>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</si>
  <si>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</si>
  <si>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</si>
  <si>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</si>
  <si>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</si>
  <si>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</si>
  <si>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</si>
  <si>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</si>
  <si>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</si>
  <si>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</si>
  <si>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</si>
  <si>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</si>
  <si>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</si>
  <si>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</si>
  <si>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</si>
  <si>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</si>
  <si>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</si>
  <si>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</si>
  <si>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</si>
  <si>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</si>
  <si>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</si>
  <si>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</si>
  <si>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</si>
  <si>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</si>
  <si>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</si>
  <si>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</si>
  <si>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</si>
  <si>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</si>
  <si>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</si>
  <si>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</si>
  <si>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</si>
  <si>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</si>
  <si>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</si>
  <si>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</si>
  <si>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</si>
  <si>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</si>
  <si>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</si>
  <si>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</si>
  <si>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</si>
  <si>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</si>
  <si>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</si>
  <si>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</si>
  <si>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</si>
  <si>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</si>
  <si>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</si>
  <si>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</si>
  <si>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</si>
  <si>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</si>
  <si>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</si>
  <si>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</si>
  <si>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</si>
  <si>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</si>
  <si>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</si>
  <si>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</si>
  <si>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</si>
  <si>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</si>
  <si>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</si>
  <si>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</si>
  <si>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</si>
  <si>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</si>
  <si>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</si>
  <si>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</si>
  <si>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</si>
  <si>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</si>
  <si>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</si>
  <si>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</si>
  <si>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</si>
  <si>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</si>
  <si>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</si>
  <si>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</si>
  <si>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</si>
  <si>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</si>
  <si>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</si>
  <si>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</si>
  <si>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</si>
  <si>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</si>
  <si>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</si>
  <si>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</si>
  <si>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</si>
  <si>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</si>
  <si>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</si>
  <si>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</si>
  <si>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</si>
  <si>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</si>
  <si>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</si>
  <si>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</si>
  <si>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</si>
  <si>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</si>
  <si>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</si>
  <si>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</si>
  <si>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</si>
  <si>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</si>
  <si>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</si>
  <si>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</si>
  <si>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</si>
  <si>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</si>
  <si>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</si>
  <si>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</si>
  <si>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</si>
  <si>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</si>
  <si>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</si>
  <si>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</si>
  <si>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</si>
  <si>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</si>
  <si>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</si>
  <si>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</si>
  <si>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</si>
  <si>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</si>
  <si>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</si>
  <si>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</si>
  <si>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</si>
  <si>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</si>
  <si>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</si>
  <si>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</si>
  <si>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</si>
  <si>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</si>
  <si>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</si>
  <si>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</si>
  <si>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</si>
  <si>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</si>
  <si>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</si>
  <si>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</si>
  <si>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</si>
  <si>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</si>
  <si>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</si>
  <si>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</si>
  <si>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</si>
  <si>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</si>
  <si>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</si>
  <si>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</si>
  <si>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</si>
  <si>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</si>
  <si>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</si>
  <si>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</si>
  <si>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</si>
  <si>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</si>
  <si>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</si>
  <si>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</si>
  <si>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</si>
  <si>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</si>
  <si>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</si>
  <si>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</si>
  <si>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</si>
  <si>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</si>
  <si>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</si>
  <si>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</si>
  <si>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</si>
  <si>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</si>
  <si>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</si>
  <si>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</si>
  <si>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</si>
  <si>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</si>
  <si>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</si>
  <si>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</si>
  <si>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</si>
  <si>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</si>
  <si>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</si>
  <si>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</si>
  <si>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</si>
  <si>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</si>
  <si>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</si>
  <si>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</si>
  <si>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</si>
  <si>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</si>
  <si>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</si>
  <si>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</si>
  <si>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</si>
  <si>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</si>
  <si>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</si>
  <si>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</si>
  <si>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</si>
  <si>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</si>
  <si>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</si>
  <si>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</si>
  <si>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</si>
  <si>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</si>
  <si>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</si>
  <si>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</si>
  <si>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</si>
  <si>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</si>
  <si>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</si>
  <si>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</si>
  <si>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</si>
  <si>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</si>
  <si>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</si>
  <si>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</si>
  <si>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</si>
  <si>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</si>
  <si>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</si>
  <si>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</si>
  <si>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</si>
  <si>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</si>
  <si>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</si>
  <si>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</si>
  <si>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</si>
  <si>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</si>
  <si>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</si>
  <si>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</si>
  <si>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</si>
  <si>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</si>
  <si>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</si>
  <si>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</si>
  <si>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</si>
  <si>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</si>
  <si>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</si>
  <si>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</si>
  <si>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</si>
  <si>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</si>
  <si>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</si>
  <si>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</si>
  <si>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</si>
  <si>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</si>
  <si>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</si>
  <si>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</si>
  <si>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</si>
  <si>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</si>
  <si>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</si>
  <si>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</si>
  <si>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</si>
  <si>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</si>
  <si>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</si>
  <si>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</si>
  <si>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</si>
  <si>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</si>
  <si>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</si>
  <si>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</si>
  <si>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</si>
  <si>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</si>
  <si>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</si>
  <si>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</si>
  <si>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</si>
  <si>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</si>
  <si>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</si>
  <si>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</si>
  <si>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</si>
  <si>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</si>
  <si>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</si>
  <si>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</si>
  <si>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</si>
  <si>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</si>
  <si>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</si>
  <si>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</si>
  <si>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</si>
  <si>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</si>
  <si>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</si>
  <si>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</si>
  <si>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</si>
  <si>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</si>
  <si>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</si>
  <si>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</si>
  <si>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</si>
  <si>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</si>
  <si>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</si>
  <si>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</si>
  <si>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</si>
  <si>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</si>
  <si>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</si>
  <si>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</si>
  <si>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</si>
  <si>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</si>
  <si>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</si>
  <si>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</si>
  <si>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</si>
  <si>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</si>
  <si>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</si>
  <si>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</si>
  <si>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</si>
  <si>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</si>
  <si>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</si>
  <si>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</si>
  <si>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</si>
  <si>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</si>
  <si>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</si>
  <si>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</si>
  <si>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</si>
  <si>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</si>
  <si>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</si>
  <si>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</si>
  <si>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</si>
  <si>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</si>
  <si>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</si>
  <si>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</si>
  <si>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</si>
  <si>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</si>
  <si>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</si>
  <si>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</si>
  <si>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</si>
  <si>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</si>
  <si>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</si>
  <si>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</si>
  <si>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</si>
  <si>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</si>
  <si>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</si>
  <si>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</si>
  <si>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</si>
  <si>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</si>
  <si>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</si>
  <si>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</si>
  <si>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</si>
  <si>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</si>
  <si>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</si>
  <si>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</si>
  <si>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</si>
  <si>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</si>
  <si>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</si>
  <si>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</si>
  <si>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</si>
  <si>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</si>
  <si>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</si>
  <si>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</si>
  <si>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</si>
  <si>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</si>
  <si>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</si>
  <si>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</si>
  <si>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</si>
  <si>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</si>
  <si>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</si>
  <si>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</si>
  <si>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</si>
  <si>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</si>
  <si>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</si>
  <si>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</si>
  <si>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</si>
  <si>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</si>
  <si>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</si>
  <si>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</si>
  <si>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</si>
  <si>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</si>
  <si>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</si>
  <si>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</si>
  <si>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</si>
  <si>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</si>
  <si>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</si>
  <si>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</si>
  <si>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</si>
  <si>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</si>
  <si>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</si>
  <si>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</si>
  <si>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</si>
  <si>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</si>
  <si>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</si>
  <si>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</si>
  <si>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</si>
  <si>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</si>
  <si>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</si>
  <si>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</si>
  <si>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</si>
  <si>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</si>
  <si>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</si>
  <si>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</si>
  <si>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</si>
  <si>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</si>
  <si>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</si>
  <si>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</si>
  <si>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</si>
  <si>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</si>
  <si>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</si>
  <si>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</si>
  <si>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</si>
  <si>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</si>
  <si>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</si>
  <si>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</si>
  <si>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</si>
  <si>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</si>
  <si>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</si>
  <si>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</si>
  <si>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</si>
  <si>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</si>
  <si>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</si>
  <si>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</si>
  <si>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</si>
  <si>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</si>
  <si>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</si>
  <si>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</si>
  <si>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</si>
  <si>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</si>
  <si>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</si>
  <si>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</si>
  <si>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</si>
  <si>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</si>
  <si>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</si>
  <si>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</si>
  <si>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</si>
  <si>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</si>
  <si>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</si>
  <si>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</si>
  <si>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</si>
  <si>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</si>
  <si>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</si>
  <si>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</si>
  <si>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</si>
  <si>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</si>
  <si>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</si>
  <si>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</si>
  <si>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</si>
  <si>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</si>
  <si>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</si>
  <si>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</si>
  <si>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</si>
  <si>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</si>
  <si>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</si>
  <si>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</si>
  <si>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</si>
  <si>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</si>
  <si>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</si>
  <si>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</si>
  <si>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</si>
  <si>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</si>
  <si>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</si>
  <si>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</si>
  <si>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</si>
  <si>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</si>
  <si>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</si>
  <si>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</si>
  <si>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</si>
  <si>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</si>
  <si>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</si>
  <si>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</si>
  <si>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</si>
  <si>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</si>
  <si>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</si>
  <si>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</si>
  <si>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</si>
  <si>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</si>
  <si>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</si>
  <si>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</si>
  <si>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</si>
  <si>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</si>
  <si>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</si>
  <si>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</si>
  <si>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</si>
  <si>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</si>
  <si>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</si>
  <si>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</si>
  <si>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</si>
  <si>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</si>
  <si>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</si>
  <si>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</si>
  <si>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</si>
  <si>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</si>
  <si>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</si>
  <si>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</si>
  <si>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</si>
  <si>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</si>
  <si>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</si>
  <si>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</si>
  <si>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</si>
  <si>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</si>
  <si>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</si>
  <si>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</si>
  <si>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</si>
  <si>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</si>
  <si>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</si>
  <si>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</si>
  <si>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</si>
  <si>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</si>
  <si>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</si>
  <si>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</si>
  <si>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</si>
  <si>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</si>
  <si>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</si>
  <si>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</si>
  <si>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</si>
  <si>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</si>
  <si>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</si>
  <si>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</si>
  <si>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</si>
  <si>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</si>
  <si>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</si>
  <si>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</si>
  <si>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</si>
  <si>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</si>
  <si>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</si>
  <si>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</si>
  <si>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</si>
  <si>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</si>
  <si>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</si>
  <si>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</si>
  <si>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</si>
  <si>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</si>
  <si>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</si>
  <si>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</si>
  <si>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</si>
  <si>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</si>
  <si>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</si>
  <si>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</si>
  <si>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</si>
  <si>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</si>
  <si>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</si>
  <si>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</si>
  <si>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</si>
  <si>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</si>
  <si>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</si>
  <si>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</si>
  <si>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</si>
  <si>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</si>
  <si>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</si>
  <si>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</si>
  <si>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</si>
  <si>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</si>
  <si>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</si>
  <si>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</si>
  <si>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</si>
  <si>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</si>
  <si>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</si>
  <si>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</si>
  <si>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</si>
  <si>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</si>
  <si>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</si>
  <si>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</si>
  <si>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</si>
  <si>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</si>
  <si>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</si>
  <si>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</si>
  <si>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</si>
  <si>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</si>
  <si>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</si>
  <si>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</si>
  <si>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</si>
  <si>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</si>
  <si>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</si>
  <si>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</si>
  <si>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</si>
  <si>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</si>
  <si>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</si>
  <si>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</si>
  <si>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</si>
  <si>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</si>
  <si>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</si>
  <si>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</si>
  <si>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</si>
  <si>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</si>
  <si>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</si>
  <si>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</si>
  <si>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</si>
  <si>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</si>
  <si>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</si>
  <si>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</si>
  <si>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</si>
  <si>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</si>
  <si>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</si>
  <si>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</si>
  <si>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</si>
  <si>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</si>
  <si>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</si>
  <si>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</si>
  <si>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</si>
  <si>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</si>
  <si>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</si>
  <si>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</si>
  <si>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</si>
  <si>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</si>
  <si>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</si>
  <si>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</si>
  <si>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</si>
  <si>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</si>
  <si>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</si>
  <si>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</si>
  <si>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</si>
  <si>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</si>
  <si>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</si>
  <si>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</si>
  <si>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</si>
  <si>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</si>
  <si>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</si>
  <si>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</si>
  <si>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</si>
  <si>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</si>
  <si>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</si>
  <si>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</si>
  <si>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</si>
  <si>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</si>
  <si>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</si>
  <si>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</si>
  <si>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</si>
  <si>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</si>
  <si>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</si>
  <si>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</si>
  <si>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</si>
  <si>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</si>
  <si>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</si>
  <si>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</si>
  <si>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</si>
  <si>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</si>
  <si>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</si>
  <si>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</si>
  <si>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</si>
  <si>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</si>
  <si>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</si>
  <si>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</si>
  <si>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</si>
  <si>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</si>
  <si>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</si>
  <si>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</si>
  <si>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</si>
  <si>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</si>
  <si>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</si>
  <si>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</si>
  <si>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</si>
  <si>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</si>
  <si>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</si>
  <si>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</si>
  <si>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</si>
  <si>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</si>
  <si>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</si>
  <si>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</si>
  <si>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</si>
  <si>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</si>
  <si>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</si>
  <si>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</si>
  <si>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</si>
  <si>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</si>
  <si>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</si>
  <si>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</si>
  <si>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</si>
  <si>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</si>
  <si>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</si>
  <si>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</si>
  <si>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</si>
  <si>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</si>
  <si>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</si>
  <si>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</si>
  <si>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</si>
  <si>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</si>
  <si>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</si>
  <si>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</si>
  <si>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</si>
  <si>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</si>
  <si>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</si>
  <si>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</si>
  <si>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</si>
  <si>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</si>
  <si>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</si>
  <si>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</si>
  <si>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</si>
  <si>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</si>
  <si>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</si>
  <si>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</si>
  <si>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</si>
  <si>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</si>
  <si>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</si>
  <si>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</si>
  <si>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</si>
  <si>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</si>
  <si>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</si>
  <si>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</si>
  <si>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</si>
  <si>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</si>
  <si>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</si>
  <si>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</si>
  <si>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</si>
  <si>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</si>
  <si>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</si>
  <si>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</si>
  <si>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</si>
  <si>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</si>
  <si>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</si>
  <si>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</si>
  <si>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</si>
  <si>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</si>
  <si>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</si>
  <si>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</si>
  <si>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</si>
  <si>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</si>
  <si>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</si>
  <si>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</si>
  <si>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</si>
  <si>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</si>
  <si>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</si>
  <si>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</si>
  <si>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</si>
  <si>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</si>
  <si>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</si>
  <si>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</si>
  <si>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</si>
  <si>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</si>
  <si>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</si>
  <si>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</si>
  <si>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</si>
  <si>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</si>
  <si>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</si>
  <si>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</si>
  <si>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</si>
  <si>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</si>
  <si>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</si>
  <si>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</si>
  <si>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</si>
  <si>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</si>
  <si>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</si>
  <si>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</si>
  <si>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</si>
  <si>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</si>
  <si>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</si>
  <si>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</si>
  <si>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</si>
  <si>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</si>
  <si>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</si>
  <si>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</si>
  <si>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</si>
  <si>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</si>
  <si>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</si>
  <si>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</si>
  <si>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</si>
  <si>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</si>
  <si>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</si>
  <si>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</si>
  <si>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</si>
  <si>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</si>
  <si>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</si>
  <si>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</si>
  <si>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</si>
  <si>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</si>
  <si>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</si>
  <si>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</si>
  <si>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</si>
  <si>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</si>
  <si>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</si>
  <si>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</si>
  <si>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</si>
  <si>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</si>
  <si>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</si>
  <si>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</si>
  <si>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</si>
  <si>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</si>
  <si>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</si>
  <si>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</si>
  <si>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</si>
  <si>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</si>
  <si>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</si>
  <si>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</si>
  <si>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</si>
  <si>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</si>
  <si>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</si>
  <si>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</si>
  <si>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</si>
  <si>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</si>
  <si>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</si>
  <si>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</si>
  <si>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</si>
  <si>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</si>
  <si>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</si>
  <si>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</si>
  <si>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</si>
  <si>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</si>
  <si>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</si>
  <si>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</si>
  <si>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</si>
  <si>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</si>
  <si>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</si>
  <si>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</si>
  <si>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</si>
  <si>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</si>
  <si>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</si>
  <si>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</si>
  <si>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</si>
  <si>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</si>
  <si>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</si>
  <si>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</si>
  <si>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</si>
  <si>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</si>
  <si>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</si>
  <si>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</si>
  <si>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</si>
  <si>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</si>
  <si>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</si>
  <si>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</si>
  <si>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</si>
  <si>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</si>
  <si>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</si>
  <si>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</si>
  <si>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</si>
  <si>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</si>
  <si>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</si>
  <si>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</si>
  <si>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</si>
  <si>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</si>
  <si>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</si>
  <si>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</si>
  <si>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</si>
  <si>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</si>
  <si>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</si>
  <si>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</si>
  <si>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</si>
  <si>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</si>
  <si>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</si>
  <si>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</si>
  <si>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</si>
  <si>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</si>
  <si>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</si>
  <si>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</si>
  <si>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</si>
  <si>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</si>
  <si>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</si>
  <si>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</si>
  <si>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</si>
  <si>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</si>
  <si>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</si>
  <si>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</si>
  <si>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</si>
  <si>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</si>
  <si>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</si>
  <si>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</si>
  <si>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</si>
  <si>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</si>
  <si>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</si>
  <si>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</si>
  <si>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</si>
  <si>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</si>
  <si>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</si>
  <si>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</si>
  <si>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</si>
  <si>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</si>
  <si>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</si>
  <si>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</si>
  <si>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</si>
  <si>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</si>
  <si>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</si>
  <si>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</si>
  <si>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</si>
  <si>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</si>
  <si>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</si>
  <si>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</si>
  <si>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</si>
  <si>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</si>
  <si>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</si>
  <si>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</si>
  <si>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</si>
  <si>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</si>
  <si>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</si>
  <si>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</si>
  <si>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</si>
  <si>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</si>
  <si>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</si>
  <si>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</si>
  <si>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</si>
  <si>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</si>
  <si>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</si>
  <si>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</si>
  <si>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</si>
  <si>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</si>
  <si>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</si>
  <si>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</si>
  <si>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</si>
  <si>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</si>
  <si>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</si>
  <si>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</si>
  <si>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</si>
  <si>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</si>
  <si>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</si>
  <si>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</si>
  <si>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</si>
  <si>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</si>
  <si>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</si>
  <si>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</si>
  <si>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</si>
  <si>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</si>
  <si>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</si>
  <si>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</si>
  <si>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</si>
  <si>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</si>
  <si>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</si>
  <si>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</si>
  <si>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</si>
  <si>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</si>
  <si>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</si>
  <si>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</si>
  <si>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</si>
  <si>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</si>
  <si>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</si>
  <si>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</si>
  <si>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</si>
  <si>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</si>
  <si>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</si>
  <si>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</si>
  <si>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</si>
  <si>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</si>
  <si>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</si>
  <si>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</si>
  <si>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</si>
  <si>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</si>
  <si>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</si>
  <si>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</si>
  <si>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</si>
  <si>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</si>
  <si>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</si>
  <si>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</si>
  <si>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</si>
  <si>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</si>
  <si>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</si>
  <si>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</si>
  <si>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</si>
  <si>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</si>
  <si>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</si>
  <si>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</si>
  <si>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</si>
  <si>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</si>
  <si>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</si>
  <si>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</si>
  <si>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</si>
  <si>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</si>
  <si>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</si>
  <si>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</si>
  <si>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</si>
  <si>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</si>
  <si>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</si>
  <si>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</si>
  <si>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</si>
  <si>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</si>
  <si>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</si>
  <si>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</si>
  <si>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</si>
  <si>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</si>
  <si>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</si>
  <si>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</si>
  <si>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</si>
  <si>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</si>
  <si>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</si>
  <si>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</si>
  <si>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</si>
  <si>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</si>
  <si>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</si>
  <si>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</si>
  <si>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</si>
  <si>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</si>
  <si>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</si>
  <si>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</si>
  <si>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</si>
  <si>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</si>
  <si>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</si>
  <si>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</si>
  <si>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</si>
  <si>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</si>
  <si>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</si>
  <si>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</si>
  <si>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</si>
  <si>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</si>
  <si>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</si>
  <si>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</si>
  <si>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</si>
  <si>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</si>
  <si>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</si>
  <si>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</si>
  <si>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</si>
  <si>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</si>
  <si>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</si>
  <si>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</si>
  <si>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</si>
  <si>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</si>
  <si>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</si>
  <si>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</si>
  <si>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</si>
  <si>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</si>
  <si>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</si>
  <si>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</si>
  <si>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</si>
  <si>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</si>
  <si>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</si>
  <si>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</si>
  <si>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</si>
  <si>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</si>
  <si>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</si>
  <si>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</si>
  <si>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</si>
  <si>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</si>
  <si>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</si>
  <si>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</si>
  <si>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</si>
  <si>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</si>
  <si>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</si>
  <si>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</si>
  <si>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</si>
  <si>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</si>
  <si>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</si>
  <si>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</si>
  <si>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</si>
  <si>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</si>
  <si>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</si>
  <si>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</si>
  <si>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</si>
  <si>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</si>
  <si>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</si>
  <si>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</si>
  <si>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</si>
  <si>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</si>
  <si>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</si>
  <si>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</si>
  <si>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</si>
  <si>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</si>
  <si>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</si>
  <si>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</si>
  <si>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</si>
  <si>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</si>
  <si>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</si>
  <si>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</si>
  <si>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</si>
  <si>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</si>
  <si>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</si>
  <si>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</si>
  <si>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</si>
  <si>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</si>
  <si>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</si>
  <si>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</si>
  <si>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</si>
  <si>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</si>
  <si>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</si>
  <si>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</si>
  <si>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</si>
  <si>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</si>
  <si>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</si>
  <si>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</si>
  <si>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</si>
  <si>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</si>
  <si>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</si>
  <si>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</si>
  <si>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</si>
  <si>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</si>
  <si>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</si>
  <si>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</si>
  <si>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</si>
  <si>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</si>
  <si>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</si>
  <si>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</si>
  <si>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</si>
  <si>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</si>
  <si>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</si>
  <si>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</si>
  <si>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</si>
  <si>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</si>
  <si>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</si>
  <si>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</si>
  <si>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</si>
  <si>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</si>
  <si>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</si>
  <si>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</si>
  <si>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</si>
  <si>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</si>
  <si>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</si>
  <si>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</si>
  <si>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</si>
  <si>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</si>
  <si>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</si>
  <si>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</si>
  <si>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</si>
  <si>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</si>
  <si>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</si>
  <si>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</si>
  <si>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</si>
  <si>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</si>
  <si>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</si>
  <si>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</si>
  <si>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</si>
  <si>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</si>
  <si>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</si>
  <si>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</si>
  <si>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</si>
  <si>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</si>
  <si>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</si>
  <si>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</si>
  <si>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</si>
  <si>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</si>
  <si>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</si>
  <si>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</si>
  <si>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</si>
  <si>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</si>
  <si>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</si>
  <si>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</si>
  <si>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</si>
  <si>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</si>
  <si>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</si>
  <si>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</si>
  <si>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</si>
  <si>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</si>
  <si>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</si>
  <si>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</si>
  <si>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</si>
  <si>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</si>
  <si>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</si>
  <si>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</si>
  <si>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</si>
  <si>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</si>
  <si>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</si>
  <si>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</si>
  <si>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</si>
  <si>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</si>
  <si>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</si>
  <si>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</si>
  <si>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</si>
  <si>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</si>
  <si>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</si>
  <si>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</si>
  <si>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</si>
  <si>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</si>
  <si>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</si>
  <si>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</si>
  <si>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</si>
  <si>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</si>
  <si>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</si>
  <si>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</si>
  <si>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</si>
  <si>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</si>
  <si>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</si>
  <si>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</si>
  <si>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</si>
  <si>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</si>
  <si>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</si>
  <si>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</si>
  <si>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</si>
  <si>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</si>
  <si>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</si>
  <si>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</si>
  <si>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</si>
  <si>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</si>
  <si>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</si>
  <si>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</si>
  <si>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</si>
  <si>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</si>
  <si>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</si>
  <si>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</si>
  <si>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</si>
  <si>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</si>
  <si>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</si>
  <si>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</si>
  <si>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</si>
  <si>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</si>
  <si>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</si>
  <si>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</si>
  <si>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</si>
  <si>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</si>
  <si>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</si>
  <si>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</si>
  <si>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</si>
  <si>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</si>
  <si>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</si>
  <si>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</si>
  <si>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</si>
  <si>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</si>
  <si>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</si>
  <si>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</si>
  <si>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</si>
  <si>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</si>
  <si>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</si>
  <si>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</si>
  <si>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</si>
  <si>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</si>
  <si>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</si>
  <si>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</si>
  <si>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</si>
  <si>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</si>
  <si>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</si>
  <si>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</si>
  <si>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</si>
  <si>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</si>
  <si>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</si>
  <si>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</si>
  <si>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</si>
  <si>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</si>
  <si>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</si>
  <si>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</si>
  <si>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</si>
  <si>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</si>
  <si>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</si>
  <si>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</si>
  <si>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</si>
  <si>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</si>
  <si>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</si>
  <si>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</si>
  <si>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</si>
  <si>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</si>
  <si>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</si>
  <si>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</si>
  <si>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</si>
  <si>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</si>
  <si>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</si>
  <si>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</si>
  <si>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</si>
  <si>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</si>
  <si>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</si>
  <si>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</si>
  <si>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</si>
  <si>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</si>
  <si>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</si>
  <si>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</si>
  <si>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</si>
  <si>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</si>
  <si>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</si>
  <si>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</si>
  <si>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</si>
  <si>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</si>
  <si>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</si>
  <si>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</si>
  <si>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</si>
  <si>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</si>
  <si>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</si>
  <si>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</si>
  <si>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</si>
  <si>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</si>
  <si>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</si>
  <si>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</si>
  <si>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</si>
  <si>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</si>
  <si>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</si>
  <si>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</si>
  <si>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</si>
  <si>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</si>
  <si>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</si>
  <si>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</si>
  <si>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</si>
  <si>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</si>
  <si>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</si>
  <si>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</si>
  <si>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</si>
  <si>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</si>
  <si>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</si>
  <si>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</si>
  <si>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</si>
  <si>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</si>
  <si>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</si>
  <si>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</si>
  <si>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</si>
  <si>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</si>
  <si>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</si>
  <si>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</si>
  <si>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</si>
  <si>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</si>
  <si>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</si>
  <si>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</si>
  <si>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</si>
  <si>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</si>
  <si>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</si>
  <si>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</si>
  <si>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</si>
  <si>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</si>
  <si>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</si>
  <si>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</si>
  <si>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</si>
  <si>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</si>
  <si>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</si>
  <si>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</si>
  <si>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</si>
  <si>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</si>
  <si>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</si>
  <si>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</si>
  <si>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</si>
  <si>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</si>
  <si>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</si>
  <si>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</si>
  <si>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</si>
  <si>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</si>
  <si>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</si>
  <si>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</si>
  <si>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</si>
  <si>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</si>
  <si>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</si>
  <si>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</si>
  <si>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</si>
  <si>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</si>
  <si>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</si>
  <si>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</si>
  <si>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</si>
  <si>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</si>
  <si>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</si>
  <si>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</si>
  <si>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</si>
  <si>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</si>
  <si>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</si>
  <si>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</si>
  <si>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</si>
  <si>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</si>
  <si>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</si>
  <si>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</si>
  <si>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</si>
  <si>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</si>
  <si>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</si>
  <si>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</si>
  <si>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</si>
  <si>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</si>
  <si>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</si>
  <si>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</si>
  <si>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</si>
  <si>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</si>
  <si>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</si>
  <si>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</si>
  <si>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</si>
  <si>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</si>
  <si>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</si>
  <si>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</si>
  <si>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</si>
  <si>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</si>
  <si>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</si>
  <si>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</si>
  <si>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</si>
  <si>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</si>
  <si>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</si>
  <si>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</si>
  <si>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</si>
  <si>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</si>
  <si>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</si>
  <si>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</si>
  <si>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</si>
  <si>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</si>
  <si>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</si>
  <si>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</si>
  <si>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</si>
  <si>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</si>
  <si>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</si>
  <si>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</si>
  <si>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</si>
  <si>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</si>
  <si>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</si>
  <si>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</si>
  <si>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</si>
  <si>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</si>
  <si>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</si>
  <si>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</si>
  <si>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</si>
  <si>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</si>
  <si>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</si>
  <si>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</si>
  <si>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</si>
  <si>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</si>
  <si>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</si>
  <si>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</si>
  <si>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</si>
  <si>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</si>
  <si>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</si>
  <si>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</si>
  <si>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</si>
  <si>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</si>
  <si>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</si>
  <si>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</si>
  <si>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</si>
  <si>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</si>
  <si>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</si>
  <si>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</si>
  <si>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</si>
  <si>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</si>
  <si>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</si>
  <si>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</si>
  <si>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</si>
  <si>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</si>
  <si>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</si>
  <si>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</si>
  <si>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</si>
  <si>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</si>
  <si>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</si>
  <si>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</si>
  <si>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</si>
  <si>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</si>
  <si>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</si>
  <si>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</si>
  <si>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</si>
  <si>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</si>
  <si>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</si>
  <si>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</si>
  <si>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</si>
  <si>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</si>
  <si>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</si>
  <si>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</si>
  <si>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</si>
  <si>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</si>
  <si>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</si>
  <si>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</si>
  <si>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</si>
  <si>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</si>
  <si>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</si>
  <si>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</si>
  <si>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</si>
  <si>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</si>
  <si>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</si>
  <si>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</si>
  <si>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</si>
  <si>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</si>
  <si>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</si>
  <si>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</si>
  <si>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</si>
  <si>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</si>
  <si>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</si>
  <si>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</si>
  <si>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</si>
  <si>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</si>
  <si>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</si>
  <si>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</si>
  <si>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</si>
  <si>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</si>
  <si>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</si>
  <si>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</si>
  <si>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</si>
  <si>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</si>
  <si>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</si>
  <si>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</si>
  <si>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</si>
  <si>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</si>
  <si>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</si>
  <si>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</si>
  <si>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</si>
  <si>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</si>
  <si>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</si>
  <si>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</si>
  <si>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</si>
  <si>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</si>
  <si>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</si>
  <si>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</si>
  <si>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</si>
  <si>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</si>
  <si>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</si>
  <si>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</si>
  <si>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</si>
  <si>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</si>
  <si>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</si>
  <si>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</si>
  <si>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</si>
  <si>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</si>
  <si>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</si>
  <si>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</si>
  <si>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</si>
  <si>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</si>
  <si>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</si>
  <si>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</si>
  <si>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</si>
  <si>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</si>
  <si>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</si>
  <si>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</si>
  <si>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</si>
  <si>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</si>
  <si>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</si>
  <si>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</si>
  <si>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</si>
  <si>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</si>
  <si>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</si>
  <si>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</si>
  <si>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</si>
  <si>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</si>
  <si>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</si>
  <si>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</si>
  <si>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</si>
  <si>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</si>
  <si>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</si>
  <si>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</si>
  <si>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</si>
  <si>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</si>
  <si>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</si>
  <si>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</si>
  <si>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</si>
  <si>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</si>
  <si>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</si>
  <si>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</si>
  <si>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</si>
  <si>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</si>
  <si>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</si>
  <si>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</si>
  <si>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</si>
  <si>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</si>
  <si>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</si>
  <si>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</si>
  <si>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</si>
  <si>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</si>
  <si>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</si>
  <si>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</si>
  <si>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</si>
  <si>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</si>
  <si>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</si>
  <si>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</si>
  <si>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</si>
  <si>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</si>
  <si>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</si>
  <si>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</si>
  <si>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</si>
  <si>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</si>
  <si>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</si>
  <si>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</si>
  <si>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</si>
  <si>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</si>
  <si>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</si>
  <si>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</si>
  <si>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</si>
  <si>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</si>
  <si>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</si>
  <si>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</si>
  <si>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</si>
  <si>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</si>
  <si>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</si>
  <si>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</si>
  <si>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</si>
  <si>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</si>
  <si>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</si>
  <si>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</si>
  <si>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</si>
  <si>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</si>
  <si>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</si>
  <si>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</si>
  <si>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</si>
  <si>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</si>
  <si>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</si>
  <si>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</si>
  <si>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</si>
  <si>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</si>
  <si>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</si>
  <si>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</si>
  <si>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</si>
  <si>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</si>
  <si>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</si>
  <si>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</si>
  <si>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</si>
  <si>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</si>
  <si>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</si>
  <si>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</si>
  <si>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</si>
  <si>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</si>
  <si>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</si>
  <si>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</si>
  <si>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</si>
  <si>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</si>
  <si>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</si>
  <si>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</si>
  <si>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</si>
  <si>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</si>
  <si>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</si>
  <si>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</si>
  <si>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</si>
  <si>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</si>
  <si>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</si>
  <si>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</si>
  <si>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</si>
  <si>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</si>
  <si>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</si>
  <si>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</si>
  <si>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</si>
  <si>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</si>
  <si>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</si>
  <si>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</si>
  <si>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</si>
  <si>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</si>
  <si>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</si>
  <si>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</si>
  <si>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</si>
  <si>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</si>
  <si>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</si>
  <si>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</si>
  <si>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</si>
  <si>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</si>
  <si>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</si>
  <si>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</si>
  <si>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</si>
  <si>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</si>
  <si>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</si>
  <si>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</si>
  <si>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</si>
  <si>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</si>
  <si>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</si>
  <si>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</si>
  <si>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</si>
  <si>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</si>
  <si>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</si>
  <si>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</si>
  <si>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</si>
  <si>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</si>
  <si>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</si>
  <si>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</si>
  <si>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</si>
  <si>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</si>
  <si>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</si>
  <si>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</si>
  <si>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</si>
  <si>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</si>
  <si>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</si>
  <si>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</si>
  <si>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</si>
  <si>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</si>
  <si>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</si>
  <si>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</si>
  <si>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</si>
  <si>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</si>
  <si>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</si>
  <si>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</si>
  <si>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</si>
  <si>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</si>
  <si>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</si>
  <si>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</si>
  <si>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</si>
  <si>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</si>
  <si>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</si>
  <si>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</si>
  <si>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</si>
  <si>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</si>
  <si>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</si>
  <si>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</si>
  <si>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</si>
  <si>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</si>
  <si>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</si>
  <si>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</si>
  <si>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</si>
  <si>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</si>
  <si>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</si>
  <si>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</si>
  <si>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</si>
  <si>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</si>
  <si>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</si>
  <si>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</si>
  <si>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</si>
  <si>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</si>
  <si>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</si>
  <si>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</si>
  <si>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</si>
  <si>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</si>
  <si>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</si>
  <si>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</si>
  <si>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</si>
  <si>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</si>
  <si>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</si>
  <si>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</si>
  <si>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</si>
  <si>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</si>
  <si>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</si>
  <si>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</si>
  <si>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</si>
  <si>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</si>
  <si>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</si>
  <si>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</si>
  <si>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</si>
  <si>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</si>
  <si>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</si>
  <si>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</si>
  <si>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</si>
  <si>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</si>
  <si>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</si>
  <si>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</si>
  <si>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</si>
  <si>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</si>
  <si>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</si>
  <si>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</si>
  <si>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</si>
  <si>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</si>
  <si>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</si>
  <si>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</si>
  <si>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</si>
  <si>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</si>
  <si>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</si>
  <si>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</si>
  <si>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</si>
  <si>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</si>
  <si>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</si>
  <si>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</si>
  <si>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</si>
  <si>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</si>
  <si>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</si>
  <si>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</si>
  <si>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</si>
  <si>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</si>
  <si>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</si>
  <si>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</si>
  <si>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</si>
  <si>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</si>
  <si>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</si>
  <si>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</si>
  <si>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</si>
  <si>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</si>
  <si>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</si>
  <si>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</si>
  <si>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</si>
  <si>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</si>
  <si>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</si>
  <si>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</si>
  <si>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</si>
  <si>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</si>
  <si>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</si>
  <si>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</si>
  <si>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</si>
  <si>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</si>
  <si>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</si>
  <si>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</si>
  <si>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</si>
  <si>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</si>
  <si>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</si>
  <si>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</si>
  <si>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</si>
  <si>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</si>
  <si>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</si>
  <si>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</si>
  <si>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</si>
  <si>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</si>
  <si>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</si>
  <si>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</si>
  <si>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</si>
  <si>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</si>
  <si>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</si>
  <si>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</si>
  <si>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</si>
  <si>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</si>
  <si>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</si>
  <si>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</si>
  <si>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</si>
  <si>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</si>
  <si>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</si>
  <si>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</si>
  <si>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</si>
  <si>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</si>
  <si>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</si>
  <si>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</si>
  <si>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</si>
  <si>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</si>
  <si>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</si>
  <si>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</si>
  <si>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</si>
  <si>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</si>
  <si>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</si>
  <si>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</si>
  <si>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</si>
  <si>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</si>
  <si>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</si>
  <si>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</si>
  <si>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</si>
  <si>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</si>
  <si>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</si>
  <si>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</si>
  <si>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</si>
  <si>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</si>
  <si>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</si>
  <si>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</si>
  <si>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</si>
  <si>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</si>
  <si>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</si>
  <si>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</si>
  <si>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</si>
  <si>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</si>
  <si>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</si>
  <si>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</si>
  <si>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</si>
  <si>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</si>
  <si>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</si>
  <si>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</si>
  <si>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</si>
  <si>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</si>
  <si>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</si>
  <si>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</si>
  <si>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</si>
  <si>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</si>
  <si>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</si>
  <si>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</si>
  <si>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</si>
  <si>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</si>
  <si>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</si>
  <si>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</si>
  <si>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</si>
  <si>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</si>
  <si>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</si>
  <si>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</si>
  <si>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</si>
  <si>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</si>
  <si>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</si>
  <si>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</si>
  <si>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</si>
  <si>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</si>
  <si>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</si>
  <si>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</si>
  <si>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</si>
  <si>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</si>
  <si>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</si>
  <si>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</si>
  <si>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</si>
  <si>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</si>
  <si>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</si>
  <si>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</si>
  <si>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</si>
  <si>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</si>
  <si>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</si>
  <si>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</si>
  <si>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</si>
  <si>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</si>
  <si>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</si>
  <si>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</si>
  <si>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</si>
  <si>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</si>
  <si>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</si>
  <si>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</si>
  <si>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</si>
  <si>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</si>
  <si>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</si>
  <si>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</si>
  <si>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</si>
  <si>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</si>
  <si>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</si>
  <si>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</si>
  <si>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</si>
  <si>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</si>
  <si>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</si>
  <si>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</si>
  <si>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</si>
  <si>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</si>
  <si>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</si>
  <si>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</si>
  <si>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</si>
  <si>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</si>
  <si>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</si>
  <si>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</si>
  <si>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</si>
  <si>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</si>
  <si>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</si>
  <si>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</si>
  <si>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</si>
  <si>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</si>
  <si>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</si>
  <si>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</si>
  <si>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</si>
  <si>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</si>
  <si>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</si>
  <si>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</si>
  <si>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</si>
  <si>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</si>
  <si>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</si>
  <si>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</si>
  <si>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</si>
  <si>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</si>
  <si>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</si>
  <si>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</si>
  <si>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</si>
  <si>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</si>
  <si>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</si>
  <si>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</si>
  <si>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</si>
  <si>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</si>
  <si>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</si>
  <si>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</si>
  <si>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</si>
  <si>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</si>
  <si>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</si>
  <si>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</si>
  <si>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</si>
  <si>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</si>
  <si>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</si>
  <si>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</si>
  <si>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</si>
  <si>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</si>
  <si>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</si>
  <si>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</si>
  <si>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</si>
  <si>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</si>
  <si>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</si>
  <si>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</si>
  <si>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</si>
  <si>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</si>
  <si>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</si>
  <si>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</si>
  <si>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</si>
  <si>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</si>
  <si>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</si>
  <si>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</si>
  <si>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</si>
  <si>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</si>
  <si>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</si>
  <si>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</si>
  <si>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</si>
  <si>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</si>
  <si>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</si>
  <si>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</si>
  <si>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</si>
  <si>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</si>
  <si>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</si>
  <si>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</si>
  <si>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</si>
  <si>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</si>
  <si>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</si>
  <si>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</si>
  <si>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</si>
  <si>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</si>
  <si>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</si>
  <si>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</si>
  <si>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</si>
  <si>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</si>
  <si>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</si>
  <si>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</si>
  <si>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</si>
  <si>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</si>
  <si>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</si>
  <si>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</si>
  <si>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</si>
  <si>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</si>
  <si>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</si>
  <si>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</si>
  <si>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</si>
  <si>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</si>
  <si>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</si>
  <si>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</si>
  <si>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</si>
  <si>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</si>
  <si>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</si>
  <si>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</si>
  <si>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</si>
  <si>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</si>
  <si>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</si>
  <si>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</si>
  <si>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</si>
  <si>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</si>
  <si>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</si>
  <si>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</si>
  <si>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</si>
  <si>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</si>
  <si>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</si>
  <si>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</si>
  <si>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</si>
  <si>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</si>
  <si>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</si>
  <si>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</si>
  <si>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</si>
  <si>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</si>
  <si>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</si>
  <si>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</si>
  <si>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</si>
  <si>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</si>
  <si>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</si>
  <si>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</si>
  <si>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</si>
  <si>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</si>
  <si>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</si>
  <si>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</si>
  <si>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</si>
  <si>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</si>
  <si>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</si>
  <si>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</si>
  <si>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</si>
  <si>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</si>
  <si>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</si>
  <si>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</si>
  <si>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</si>
  <si>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</si>
  <si>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</si>
  <si>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</si>
  <si>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</si>
  <si>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</si>
  <si>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</si>
  <si>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</si>
  <si>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</si>
  <si>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</si>
  <si>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</si>
  <si>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</si>
  <si>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</si>
  <si>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</si>
  <si>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</si>
  <si>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</si>
  <si>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</si>
  <si>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</si>
  <si>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</si>
  <si>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</si>
  <si>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</si>
  <si>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</si>
  <si>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</si>
  <si>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</si>
  <si>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</si>
  <si>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</si>
  <si>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</si>
  <si>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</si>
  <si>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</si>
  <si>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</si>
  <si>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</si>
  <si>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</si>
  <si>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</si>
  <si>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</si>
  <si>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</si>
  <si>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</si>
  <si>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</si>
  <si>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</si>
  <si>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</si>
  <si>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</si>
  <si>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</si>
  <si>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</si>
  <si>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</si>
  <si>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</si>
  <si>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</si>
  <si>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</si>
  <si>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</si>
  <si>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</si>
  <si>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</si>
  <si>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</si>
  <si>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</si>
  <si>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</si>
  <si>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</si>
  <si>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</si>
  <si>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</si>
  <si>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</si>
  <si>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</si>
  <si>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</si>
  <si>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</si>
  <si>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</si>
  <si>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</si>
  <si>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</si>
  <si>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</si>
  <si>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</si>
  <si>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</si>
  <si>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</si>
  <si>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</si>
  <si>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</si>
  <si>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</si>
  <si>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</si>
  <si>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</si>
  <si>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</si>
  <si>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</si>
  <si>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</si>
  <si>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</si>
  <si>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</si>
  <si>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</si>
  <si>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</si>
  <si>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</si>
  <si>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</si>
  <si>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</si>
  <si>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</si>
  <si>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</si>
  <si>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</si>
  <si>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</si>
  <si>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</si>
  <si>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</si>
  <si>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</si>
  <si>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</si>
  <si>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</si>
  <si>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</si>
  <si>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</si>
  <si>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</si>
  <si>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</si>
  <si>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</si>
  <si>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</si>
  <si>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</si>
  <si>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</si>
  <si>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</si>
  <si>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</si>
  <si>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</si>
  <si>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</si>
  <si>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</si>
  <si>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</si>
  <si>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</si>
  <si>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</si>
  <si>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</si>
  <si>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</si>
  <si>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</si>
  <si>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</si>
  <si>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</si>
  <si>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</si>
  <si>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</si>
  <si>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</si>
  <si>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</si>
  <si>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</si>
  <si>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</si>
  <si>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</si>
  <si>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</si>
  <si>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</si>
  <si>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</si>
  <si>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</si>
  <si>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</si>
  <si>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</si>
  <si>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</si>
  <si>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</si>
  <si>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</si>
  <si>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</si>
  <si>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</si>
  <si>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</si>
  <si>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</si>
  <si>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</si>
  <si>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</si>
  <si>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</si>
  <si>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</si>
  <si>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</si>
  <si>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</si>
  <si>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</si>
  <si>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</si>
  <si>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</si>
  <si>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</si>
  <si>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</si>
  <si>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</si>
  <si>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</si>
  <si>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</si>
  <si>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</si>
  <si>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</si>
  <si>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</si>
  <si>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</si>
  <si>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</si>
  <si>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</si>
  <si>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</si>
  <si>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</si>
  <si>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</si>
  <si>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</si>
  <si>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</si>
  <si>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</si>
  <si>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</si>
  <si>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</si>
  <si>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</si>
  <si>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</si>
  <si>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</si>
  <si>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</si>
  <si>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</si>
  <si>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</si>
  <si>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</si>
  <si>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</si>
  <si>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</si>
  <si>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</si>
  <si>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</si>
  <si>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</si>
  <si>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</si>
  <si>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</si>
  <si>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</si>
  <si>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</si>
  <si>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</si>
  <si>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</si>
  <si>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</si>
  <si>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</si>
  <si>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</si>
  <si>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</si>
  <si>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</si>
  <si>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</si>
  <si>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</si>
  <si>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</si>
  <si>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</si>
  <si>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</si>
  <si>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</si>
  <si>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</si>
  <si>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</si>
  <si>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</si>
  <si>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</si>
  <si>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</si>
  <si>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</si>
  <si>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</si>
  <si>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</si>
  <si>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</si>
  <si>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</si>
  <si>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</si>
  <si>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</si>
  <si>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</si>
  <si>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</si>
  <si>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</si>
  <si>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</si>
  <si>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</si>
  <si>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</si>
  <si>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</si>
  <si>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</si>
  <si>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</si>
  <si>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</si>
  <si>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</si>
  <si>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</si>
  <si>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</si>
  <si>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</si>
  <si>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</si>
  <si>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</si>
  <si>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</si>
  <si>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</si>
  <si>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</si>
  <si>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</si>
  <si>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</si>
  <si>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</si>
  <si>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</si>
  <si>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</si>
  <si>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</si>
  <si>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</si>
  <si>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</si>
  <si>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</si>
  <si>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</si>
  <si>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</si>
  <si>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</si>
  <si>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</si>
  <si>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</si>
  <si>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</si>
  <si>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</si>
  <si>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</si>
  <si>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</si>
  <si>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</si>
  <si>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</si>
  <si>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</si>
  <si>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</si>
  <si>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</si>
  <si>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</si>
  <si>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</si>
  <si>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</si>
  <si>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</si>
  <si>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</si>
  <si>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</si>
  <si>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</si>
  <si>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</si>
  <si>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</si>
  <si>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</si>
  <si>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</si>
  <si>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</si>
  <si>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</si>
  <si>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</si>
  <si>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</si>
  <si>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</si>
  <si>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</si>
  <si>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</si>
  <si>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</si>
  <si>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</si>
  <si>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</si>
  <si>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</si>
  <si>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</si>
  <si>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</si>
  <si>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</si>
  <si>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</si>
  <si>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</si>
  <si>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</si>
  <si>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</si>
  <si>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</si>
  <si>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</si>
  <si>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</si>
  <si>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</si>
  <si>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</si>
  <si>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</si>
  <si>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</si>
  <si>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</si>
  <si>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</si>
  <si>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</si>
  <si>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</si>
  <si>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</si>
  <si>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</si>
  <si>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</si>
  <si>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</si>
  <si>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</si>
  <si>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</si>
  <si>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</si>
  <si>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</si>
  <si>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</si>
  <si>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</si>
  <si>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</si>
  <si>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</si>
  <si>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</si>
  <si>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</si>
  <si>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</si>
  <si>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</si>
  <si>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</si>
  <si>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</si>
  <si>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</si>
  <si>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</si>
  <si>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</si>
  <si>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</si>
  <si>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</si>
  <si>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</si>
  <si>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</si>
  <si>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</si>
  <si>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</si>
  <si>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</si>
  <si>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</si>
  <si>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</si>
  <si>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</si>
  <si>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</si>
  <si>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</si>
  <si>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</si>
  <si>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</si>
  <si>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</si>
  <si>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</si>
  <si>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</si>
  <si>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</si>
  <si>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</si>
  <si>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</si>
  <si>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</si>
  <si>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</si>
  <si>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</si>
  <si>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</si>
  <si>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</si>
  <si>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</si>
  <si>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</si>
  <si>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</si>
  <si>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</si>
  <si>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</si>
  <si>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</si>
  <si>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</si>
  <si>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</si>
  <si>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</si>
  <si>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</si>
  <si>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</si>
  <si>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</si>
  <si>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</si>
  <si>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</si>
  <si>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</si>
  <si>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</si>
  <si>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</si>
  <si>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</si>
  <si>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</si>
  <si>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</si>
  <si>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</si>
  <si>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</si>
  <si>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</si>
  <si>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</si>
  <si>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</si>
  <si>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</si>
  <si>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</si>
  <si>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</si>
  <si>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</si>
  <si>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</si>
  <si>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</si>
  <si>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</si>
  <si>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</si>
  <si>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</si>
  <si>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</si>
  <si>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</si>
  <si>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</si>
  <si>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</si>
  <si>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</si>
  <si>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</si>
  <si>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</si>
  <si>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</si>
  <si>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</si>
  <si>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</si>
  <si>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</si>
  <si>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</si>
  <si>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</si>
  <si>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</si>
  <si>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</si>
  <si>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</si>
  <si>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</si>
  <si>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</si>
  <si>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</si>
  <si>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</si>
  <si>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</si>
  <si>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</si>
  <si>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</si>
  <si>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</si>
  <si>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</si>
  <si>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</si>
  <si>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</si>
  <si>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</si>
  <si>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</si>
  <si>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</si>
  <si>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</si>
  <si>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</si>
  <si>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</si>
  <si>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</si>
  <si>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</si>
  <si>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</si>
  <si>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</si>
  <si>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</si>
  <si>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</si>
  <si>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</si>
  <si>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</si>
  <si>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</si>
  <si>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</si>
  <si>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</si>
  <si>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</si>
  <si>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</si>
  <si>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</si>
  <si>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</si>
  <si>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</si>
  <si>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</si>
  <si>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</si>
  <si>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</si>
  <si>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</si>
  <si>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</si>
  <si>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</si>
  <si>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</si>
  <si>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</si>
  <si>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</si>
  <si>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</si>
  <si>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</si>
  <si>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</si>
  <si>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</si>
  <si>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</si>
  <si>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</si>
  <si>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</si>
  <si>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</si>
  <si>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</si>
  <si>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</si>
  <si>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</si>
  <si>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</si>
  <si>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</si>
  <si>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</si>
  <si>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</si>
  <si>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</si>
  <si>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</si>
  <si>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</si>
  <si>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</si>
  <si>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</si>
  <si>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</si>
  <si>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</si>
  <si>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</si>
  <si>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</si>
  <si>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</si>
  <si>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</si>
  <si>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</si>
  <si>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</si>
  <si>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</si>
  <si>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</si>
  <si>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</si>
  <si>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</si>
  <si>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</si>
  <si>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</si>
  <si>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</si>
  <si>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</si>
  <si>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</si>
  <si>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</si>
  <si>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</si>
  <si>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</si>
  <si>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</si>
  <si>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</si>
  <si>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</si>
  <si>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</si>
  <si>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</si>
  <si>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</si>
  <si>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</si>
  <si>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</si>
  <si>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</si>
  <si>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</si>
  <si>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</si>
  <si>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</si>
  <si>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</si>
  <si>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</si>
  <si>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</si>
  <si>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</si>
  <si>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</si>
  <si>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</si>
  <si>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</si>
  <si>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</si>
  <si>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</si>
  <si>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</si>
  <si>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</si>
  <si>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</si>
  <si>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</si>
  <si>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</si>
  <si>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</si>
  <si>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</si>
  <si>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</si>
  <si>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</si>
  <si>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</si>
  <si>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</si>
  <si>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</si>
  <si>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</si>
  <si>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</si>
  <si>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</si>
  <si>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</si>
  <si>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</si>
  <si>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</si>
  <si>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</si>
  <si>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</si>
  <si>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</si>
  <si>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</si>
  <si>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</si>
  <si>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</si>
  <si>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</si>
  <si>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</si>
  <si>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</si>
  <si>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</si>
  <si>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</si>
  <si>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</si>
  <si>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</si>
  <si>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</si>
  <si>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</si>
  <si>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</si>
  <si>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</si>
  <si>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</si>
  <si>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</si>
  <si>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</si>
  <si>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</si>
  <si>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</si>
  <si>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</si>
  <si>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</si>
  <si>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</si>
  <si>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</si>
  <si>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</si>
  <si>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</si>
  <si>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</si>
  <si>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</si>
  <si>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</si>
  <si>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</si>
  <si>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</si>
  <si>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</si>
  <si>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</si>
  <si>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</si>
  <si>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</si>
  <si>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</si>
  <si>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</si>
  <si>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</si>
  <si>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</si>
  <si>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</si>
  <si>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</si>
  <si>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</si>
  <si>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</si>
  <si>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</si>
  <si>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</si>
  <si>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</si>
  <si>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</si>
  <si>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</si>
  <si>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</si>
  <si>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</si>
  <si>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</si>
  <si>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</si>
  <si>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</si>
  <si>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</si>
  <si>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</si>
  <si>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</si>
  <si>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</si>
  <si>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</si>
  <si>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</si>
  <si>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</si>
  <si>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</si>
  <si>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</si>
  <si>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</si>
  <si>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</si>
  <si>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</si>
  <si>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</si>
  <si>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</si>
  <si>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</si>
  <si>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</si>
  <si>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</si>
  <si>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</si>
  <si>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</si>
  <si>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</si>
  <si>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</si>
  <si>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</si>
  <si>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</si>
  <si>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</si>
  <si>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</si>
  <si>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</si>
  <si>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</si>
  <si>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</si>
  <si>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</si>
  <si>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</si>
  <si>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</si>
  <si>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</si>
  <si>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</si>
  <si>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</si>
  <si>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</si>
  <si>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</si>
  <si>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</si>
  <si>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</si>
  <si>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</si>
  <si>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</si>
  <si>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</si>
  <si>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</si>
  <si>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</si>
  <si>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</si>
  <si>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</si>
  <si>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</si>
  <si>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</si>
  <si>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</si>
  <si>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</si>
  <si>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</si>
  <si>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</si>
  <si>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</si>
  <si>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</si>
  <si>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</si>
  <si>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</si>
  <si>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</si>
  <si>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</si>
  <si>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</si>
  <si>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</si>
  <si>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</si>
  <si>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</si>
  <si>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</si>
  <si>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</si>
  <si>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</si>
  <si>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</si>
  <si>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</si>
  <si>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</si>
  <si>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</si>
  <si>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</si>
  <si>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</si>
  <si>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</si>
  <si>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</si>
  <si>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</si>
  <si>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</si>
  <si>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</si>
  <si>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</si>
  <si>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</si>
  <si>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</si>
  <si>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</si>
  <si>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</si>
  <si>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</si>
  <si>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</si>
  <si>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</si>
  <si>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</si>
  <si>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</si>
  <si>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</si>
  <si>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</si>
  <si>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</si>
  <si>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</si>
  <si>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</si>
  <si>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</si>
  <si>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</si>
  <si>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</si>
  <si>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</si>
  <si>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</si>
  <si>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</si>
  <si>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</si>
  <si>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</si>
  <si>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</si>
  <si>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</si>
  <si>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</si>
  <si>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</si>
  <si>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</si>
  <si>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</si>
  <si>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</si>
  <si>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</si>
  <si>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</si>
  <si>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</si>
  <si>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</si>
  <si>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</si>
  <si>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</si>
  <si>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</si>
  <si>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</si>
  <si>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</si>
  <si>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</si>
  <si>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</si>
  <si>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</si>
  <si>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</si>
  <si>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</si>
  <si>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</si>
  <si>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</si>
  <si>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</si>
  <si>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</si>
  <si>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</si>
  <si>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</si>
  <si>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</si>
  <si>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</si>
  <si>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</si>
  <si>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</si>
  <si>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</si>
  <si>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</si>
  <si>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</si>
  <si>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</si>
  <si>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</si>
  <si>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</si>
  <si>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</si>
  <si>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</si>
  <si>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</si>
  <si>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</si>
  <si>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</si>
  <si>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</si>
  <si>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</si>
  <si>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</si>
  <si>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</si>
  <si>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</si>
  <si>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</si>
  <si>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</si>
  <si>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</si>
  <si>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</si>
  <si>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</si>
  <si>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</si>
  <si>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</si>
  <si>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</si>
  <si>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</si>
  <si>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</si>
  <si>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</si>
  <si>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</si>
  <si>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</si>
  <si>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</si>
  <si>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</si>
  <si>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</si>
  <si>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</si>
  <si>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</si>
  <si>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</si>
  <si>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</si>
  <si>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</si>
  <si>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</si>
  <si>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</si>
  <si>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</si>
  <si>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</si>
  <si>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</si>
  <si>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</si>
  <si>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</si>
  <si>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</si>
  <si>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</si>
  <si>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</si>
  <si>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</si>
  <si>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</si>
  <si>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</si>
  <si>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</si>
  <si>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</si>
  <si>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</si>
  <si>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</si>
  <si>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</si>
  <si>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</si>
  <si>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</si>
  <si>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</si>
  <si>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</si>
  <si>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</si>
  <si>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</si>
  <si>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</si>
  <si>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</si>
  <si>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</si>
  <si>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</si>
  <si>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</si>
  <si>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</si>
  <si>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</si>
  <si>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</si>
  <si>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</si>
  <si>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</si>
  <si>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</si>
  <si>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</si>
  <si>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</si>
  <si>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</si>
  <si>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</si>
  <si>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</si>
  <si>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</si>
  <si>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</si>
  <si>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</si>
  <si>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</si>
  <si>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</si>
  <si>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</si>
  <si>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</si>
  <si>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</si>
  <si>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</si>
  <si>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</si>
  <si>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</si>
  <si>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</si>
  <si>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</si>
  <si>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</si>
  <si>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</si>
  <si>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</si>
  <si>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</si>
  <si>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</si>
  <si>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</si>
  <si>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</si>
  <si>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</si>
  <si>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</si>
  <si>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</si>
  <si>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</si>
  <si>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</si>
  <si>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</si>
  <si>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</si>
  <si>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</si>
  <si>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</si>
  <si>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</si>
  <si>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</si>
  <si>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</si>
  <si>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</si>
  <si>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</si>
  <si>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</si>
  <si>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</si>
  <si>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</si>
  <si>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</si>
  <si>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</si>
  <si>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</si>
  <si>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</si>
  <si>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</si>
  <si>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</si>
  <si>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</si>
  <si>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</si>
  <si>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</si>
  <si>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</si>
  <si>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</si>
  <si>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</si>
  <si>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</si>
  <si>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</si>
  <si>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</si>
  <si>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</si>
  <si>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</si>
  <si>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</si>
  <si>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</si>
  <si>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</si>
  <si>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</si>
  <si>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</si>
  <si>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</si>
  <si>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</si>
  <si>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</si>
  <si>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</si>
  <si>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</si>
  <si>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</si>
  <si>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</si>
  <si>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</si>
  <si>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</si>
  <si>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</si>
  <si>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</si>
  <si>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</si>
  <si>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</si>
  <si>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</si>
  <si>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</si>
  <si>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</si>
  <si>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</si>
  <si>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</si>
  <si>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</si>
  <si>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</si>
  <si>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</si>
  <si>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</si>
  <si>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</si>
  <si>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</si>
  <si>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</si>
  <si>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</si>
  <si>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</si>
  <si>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</si>
  <si>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</si>
  <si>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</si>
  <si>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</si>
  <si>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</si>
  <si>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</si>
  <si>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</si>
  <si>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</si>
  <si>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</si>
  <si>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</si>
  <si>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</si>
  <si>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</si>
  <si>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</si>
  <si>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</si>
  <si>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</si>
  <si>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</si>
  <si>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</si>
  <si>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</si>
  <si>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</si>
  <si>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</si>
  <si>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</si>
  <si>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</si>
  <si>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</si>
  <si>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</si>
  <si>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</si>
  <si>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</si>
  <si>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</si>
  <si>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</si>
  <si>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</si>
  <si>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</si>
  <si>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</si>
  <si>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</si>
  <si>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</si>
  <si>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</si>
  <si>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</si>
  <si>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</si>
  <si>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</si>
  <si>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</si>
  <si>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</si>
  <si>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</si>
  <si>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</si>
  <si>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</si>
  <si>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</si>
  <si>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</si>
  <si>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</si>
  <si>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</si>
  <si>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</si>
  <si>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</si>
  <si>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</si>
  <si>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</si>
  <si>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</si>
  <si>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</si>
  <si>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</si>
  <si>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</si>
  <si>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</si>
  <si>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</si>
  <si>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</si>
  <si>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</si>
  <si>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</si>
  <si>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</si>
  <si>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</si>
  <si>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</si>
  <si>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</si>
  <si>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</si>
  <si>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</si>
  <si>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</si>
  <si>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</si>
  <si>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</si>
  <si>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</si>
  <si>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</si>
  <si>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</si>
  <si>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</si>
  <si>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</si>
  <si>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</si>
  <si>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</si>
  <si>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</si>
  <si>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</si>
  <si>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</si>
  <si>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</si>
  <si>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</si>
  <si>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</si>
  <si>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</si>
  <si>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</si>
  <si>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</si>
  <si>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</si>
  <si>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</si>
  <si>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</si>
  <si>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</si>
  <si>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</si>
  <si>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</si>
  <si>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</si>
  <si>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</si>
  <si>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</si>
  <si>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</si>
  <si>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</si>
  <si>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</si>
  <si>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</si>
  <si>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</si>
  <si>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</si>
  <si>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</si>
  <si>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</si>
  <si>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</si>
  <si>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</si>
  <si>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</si>
  <si>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</si>
  <si>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</si>
  <si>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</si>
  <si>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</si>
  <si>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</si>
  <si>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</si>
  <si>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</si>
  <si>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</si>
  <si>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</si>
  <si>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</si>
  <si>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</si>
  <si>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</si>
  <si>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</si>
  <si>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</si>
  <si>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</si>
  <si>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</si>
  <si>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</si>
  <si>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</si>
  <si>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</si>
  <si>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</si>
  <si>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</si>
  <si>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</si>
  <si>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</si>
  <si>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</si>
  <si>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</si>
  <si>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</si>
  <si>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</si>
  <si>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</si>
  <si>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</si>
  <si>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</si>
  <si>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</si>
  <si>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</si>
  <si>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</si>
  <si>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</si>
  <si>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</si>
  <si>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</si>
  <si>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</si>
  <si>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</si>
  <si>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</si>
  <si>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</si>
  <si>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</si>
  <si>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</si>
  <si>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</si>
  <si>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</si>
  <si>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</si>
  <si>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</si>
  <si>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</si>
  <si>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</si>
  <si>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</si>
  <si>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</si>
  <si>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</si>
  <si>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</si>
  <si>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</si>
  <si>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</si>
  <si>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</si>
  <si>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</si>
  <si>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</si>
  <si>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</si>
  <si>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</si>
  <si>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</si>
  <si>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</si>
  <si>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</si>
  <si>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</si>
  <si>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</si>
  <si>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</si>
  <si>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</si>
  <si>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</si>
  <si>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</si>
  <si>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</si>
  <si>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</si>
  <si>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</si>
  <si>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</si>
  <si>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</si>
  <si>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</si>
  <si>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</si>
  <si>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</si>
  <si>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</si>
  <si>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</si>
  <si>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</si>
  <si>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</si>
  <si>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</si>
  <si>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</si>
  <si>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</si>
  <si>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</si>
  <si>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</si>
  <si>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</si>
  <si>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</si>
  <si>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</si>
  <si>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</si>
  <si>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</si>
  <si>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</si>
  <si>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</si>
  <si>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</si>
  <si>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</si>
  <si>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</si>
  <si>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</si>
  <si>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</si>
  <si>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</si>
  <si>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</si>
  <si>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</si>
  <si>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</si>
  <si>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</si>
  <si>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</si>
  <si>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</si>
  <si>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</si>
  <si>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</si>
  <si>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</si>
  <si>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</si>
  <si>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</si>
  <si>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</si>
  <si>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</si>
  <si>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</si>
  <si>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</si>
  <si>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</si>
  <si>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</si>
  <si>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</si>
  <si>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</si>
  <si>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</si>
  <si>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</si>
  <si>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</si>
  <si>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</si>
  <si>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</si>
  <si>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</si>
  <si>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</si>
  <si>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</si>
  <si>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</si>
  <si>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</si>
  <si>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</si>
  <si>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</si>
  <si>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</si>
  <si>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</si>
  <si>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</si>
  <si>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</si>
  <si>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</si>
  <si>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</si>
  <si>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</si>
  <si>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</si>
  <si>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</si>
  <si>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</si>
  <si>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</si>
  <si>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</si>
  <si>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</si>
  <si>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</si>
  <si>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</si>
  <si>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</si>
  <si>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</si>
  <si>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</si>
  <si>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</si>
  <si>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</si>
  <si>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</si>
  <si>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</si>
  <si>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</si>
  <si>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</si>
  <si>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</si>
  <si>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</si>
  <si>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</si>
  <si>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</si>
  <si>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</si>
  <si>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</si>
  <si>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</si>
  <si>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</si>
  <si>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</si>
  <si>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</si>
  <si>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</si>
  <si>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</si>
  <si>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</si>
  <si>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</si>
  <si>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</si>
  <si>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</si>
  <si>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</si>
  <si>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</si>
  <si>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</si>
  <si>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</si>
  <si>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</si>
  <si>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</si>
  <si>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</si>
  <si>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</si>
  <si>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</si>
  <si>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</si>
  <si>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</si>
  <si>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</si>
  <si>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</si>
  <si>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</si>
  <si>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</si>
  <si>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</si>
  <si>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</si>
  <si>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</si>
  <si>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</si>
  <si>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</si>
  <si>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</si>
  <si>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</si>
  <si>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</si>
  <si>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</si>
  <si>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</si>
  <si>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</si>
  <si>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</si>
  <si>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</si>
  <si>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</si>
  <si>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</si>
  <si>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</si>
  <si>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</si>
  <si>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</si>
  <si>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</si>
  <si>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</si>
  <si>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</si>
  <si>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</si>
  <si>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</si>
  <si>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</si>
  <si>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</si>
  <si>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</si>
  <si>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</si>
  <si>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</si>
  <si>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</si>
  <si>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</si>
  <si>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</si>
  <si>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</si>
  <si>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</si>
  <si>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</si>
  <si>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</si>
  <si>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</si>
  <si>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</si>
  <si>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</si>
  <si>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</si>
  <si>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</si>
  <si>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</si>
  <si>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</si>
  <si>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</si>
  <si>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</si>
  <si>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</si>
  <si>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</si>
  <si>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</si>
  <si>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</si>
  <si>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</si>
  <si>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</si>
  <si>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</si>
  <si>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</si>
  <si>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</si>
  <si>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</si>
  <si>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</si>
  <si>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</si>
  <si>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</si>
  <si>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</si>
  <si>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</si>
  <si>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</si>
  <si>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</si>
  <si>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</si>
  <si>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</si>
  <si>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</si>
  <si>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</si>
  <si>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</si>
  <si>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</si>
  <si>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</si>
  <si>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</si>
  <si>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</si>
  <si>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</si>
  <si>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</si>
  <si>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</si>
  <si>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</si>
  <si>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</si>
  <si>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</si>
  <si>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</si>
  <si>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</si>
  <si>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</si>
  <si>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</si>
  <si>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</si>
  <si>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</si>
  <si>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</si>
  <si>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</si>
  <si>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</si>
  <si>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</si>
  <si>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</si>
  <si>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</si>
  <si>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</si>
  <si>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</si>
  <si>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</si>
  <si>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</si>
  <si>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</si>
  <si>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</si>
  <si>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</si>
  <si>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</si>
  <si>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</si>
  <si>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</si>
  <si>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</si>
  <si>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</si>
  <si>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</si>
  <si>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</si>
  <si>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</si>
  <si>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</si>
  <si>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</si>
  <si>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</si>
  <si>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</si>
  <si>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</si>
  <si>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</si>
  <si>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</si>
  <si>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</si>
  <si>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</si>
  <si>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</si>
  <si>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</si>
  <si>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</si>
  <si>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</si>
  <si>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</si>
  <si>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</si>
  <si>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</si>
  <si>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</si>
  <si>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</si>
  <si>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</si>
  <si>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</si>
  <si>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</si>
  <si>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</si>
  <si>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</si>
  <si>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</si>
  <si>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</si>
  <si>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</si>
  <si>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</si>
  <si>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</si>
  <si>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</si>
  <si>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</si>
  <si>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</si>
  <si>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</si>
  <si>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</si>
  <si>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</si>
  <si>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</si>
  <si>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</si>
  <si>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</si>
  <si>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</si>
  <si>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</si>
  <si>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</si>
  <si>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</si>
  <si>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</si>
  <si>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</si>
  <si>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</si>
  <si>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</si>
  <si>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</si>
  <si>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</si>
  <si>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</si>
  <si>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</si>
  <si>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</si>
  <si>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</si>
  <si>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</si>
  <si>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</si>
  <si>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</si>
  <si>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</si>
  <si>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</si>
  <si>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</si>
  <si>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</si>
  <si>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</si>
  <si>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</si>
  <si>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</si>
  <si>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</si>
  <si>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</si>
  <si>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</si>
  <si>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</si>
  <si>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</si>
  <si>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</si>
  <si>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</si>
  <si>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</si>
  <si>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</si>
  <si>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</si>
  <si>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</si>
  <si>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</si>
  <si>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</si>
  <si>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</si>
  <si>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</si>
  <si>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</si>
  <si>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</si>
  <si>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</si>
  <si>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</si>
  <si>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</si>
  <si>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</si>
  <si>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</si>
  <si>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</si>
  <si>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</si>
  <si>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</si>
  <si>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</si>
  <si>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</si>
  <si>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</si>
  <si>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</si>
  <si>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</si>
  <si>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</si>
  <si>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</si>
  <si>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</si>
  <si>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</si>
  <si>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</si>
  <si>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</si>
  <si>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</si>
  <si>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</si>
  <si>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</si>
  <si>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</si>
  <si>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</si>
  <si>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</si>
  <si>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</si>
  <si>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</si>
  <si>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</si>
  <si>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</si>
  <si>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</si>
  <si>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</si>
  <si>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</si>
  <si>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</si>
  <si>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</si>
  <si>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</si>
  <si>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</si>
  <si>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</si>
  <si>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</si>
  <si>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</si>
  <si>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</si>
  <si>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</si>
  <si>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</si>
  <si>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</si>
  <si>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</si>
  <si>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</si>
  <si>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</si>
  <si>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</si>
  <si>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</si>
  <si>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</si>
  <si>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</si>
  <si>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</si>
  <si>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</si>
  <si>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</si>
  <si>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</si>
  <si>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</si>
  <si>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</si>
  <si>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</si>
  <si>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</si>
  <si>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</si>
  <si>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</si>
  <si>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</si>
  <si>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</si>
  <si>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</si>
  <si>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</si>
  <si>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</si>
  <si>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</si>
  <si>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</si>
  <si>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</si>
  <si>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</si>
  <si>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</si>
  <si>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</si>
  <si>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</si>
  <si>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</si>
  <si>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</si>
  <si>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</si>
  <si>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</si>
  <si>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</si>
  <si>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</si>
  <si>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</si>
  <si>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</si>
  <si>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</si>
  <si>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</si>
  <si>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</si>
  <si>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</si>
  <si>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</si>
  <si>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</si>
  <si>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</si>
  <si>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</si>
  <si>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</si>
  <si>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</si>
  <si>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</si>
  <si>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</si>
  <si>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</si>
  <si>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</si>
  <si>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</si>
  <si>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</si>
  <si>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</si>
  <si>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</si>
  <si>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</si>
  <si>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</si>
  <si>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</si>
  <si>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</si>
  <si>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</si>
  <si>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</si>
  <si>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</si>
  <si>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</si>
  <si>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</si>
  <si>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</si>
  <si>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</si>
  <si>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</si>
  <si>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</si>
  <si>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</si>
  <si>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</si>
  <si>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</si>
  <si>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</si>
  <si>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</si>
  <si>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</si>
  <si>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</si>
  <si>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</si>
  <si>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</si>
  <si>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</si>
  <si>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</si>
  <si>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</si>
  <si>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</si>
  <si>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</si>
  <si>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</si>
  <si>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</si>
  <si>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</si>
  <si>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</si>
  <si>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</si>
  <si>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</si>
  <si>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</si>
  <si>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</si>
  <si>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</si>
  <si>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</si>
  <si>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</si>
  <si>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</si>
  <si>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</si>
  <si>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</si>
  <si>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</si>
  <si>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</si>
  <si>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</si>
  <si>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</si>
  <si>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</si>
  <si>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</si>
  <si>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</si>
  <si>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</si>
  <si>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</si>
  <si>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</si>
  <si>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</si>
  <si>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</si>
  <si>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</si>
  <si>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</si>
  <si>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</si>
  <si>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</si>
  <si>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</si>
  <si>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</si>
  <si>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</si>
  <si>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</si>
  <si>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</si>
  <si>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</si>
  <si>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</si>
  <si>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</si>
  <si>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</si>
  <si>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</si>
  <si>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</si>
  <si>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</si>
  <si>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</si>
  <si>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</si>
  <si>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</si>
  <si>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</si>
  <si>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</si>
  <si>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</si>
  <si>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</si>
  <si>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</si>
  <si>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</si>
  <si>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</si>
  <si>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</si>
  <si>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</si>
  <si>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</si>
  <si>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</si>
  <si>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</si>
  <si>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</si>
  <si>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</si>
  <si>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</si>
  <si>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</si>
  <si>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</si>
  <si>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</si>
  <si>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</si>
  <si>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</si>
  <si>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</si>
  <si>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</si>
  <si>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</si>
  <si>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</si>
  <si>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</si>
  <si>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</si>
  <si>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</si>
  <si>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</si>
  <si>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</si>
  <si>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</si>
  <si>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</si>
  <si>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</si>
  <si>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</si>
  <si>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</si>
  <si>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</si>
  <si>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</si>
  <si>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</si>
  <si>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</si>
  <si>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</si>
  <si>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</si>
  <si>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</si>
  <si>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</si>
  <si>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</si>
  <si>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</si>
  <si>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</si>
  <si>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</si>
  <si>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</si>
  <si>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</si>
  <si>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</si>
  <si>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</si>
  <si>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</si>
  <si>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</si>
  <si>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</si>
  <si>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</si>
  <si>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</si>
  <si>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</si>
  <si>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</si>
  <si>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</si>
  <si>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</si>
  <si>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</si>
  <si>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</si>
  <si>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</si>
  <si>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</si>
  <si>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</si>
  <si>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</si>
  <si>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</si>
  <si>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</si>
  <si>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</si>
  <si>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</si>
  <si>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</si>
  <si>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</si>
  <si>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</si>
  <si>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</si>
  <si>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</si>
  <si>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</si>
  <si>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</si>
  <si>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</si>
  <si>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</si>
  <si>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</si>
  <si>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</si>
  <si>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</si>
  <si>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</si>
  <si>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</si>
  <si>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</si>
  <si>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</si>
  <si>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</si>
  <si>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</si>
  <si>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</si>
  <si>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</si>
  <si>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</si>
  <si>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</si>
  <si>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</si>
  <si>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</si>
  <si>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</si>
  <si>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</si>
  <si>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</si>
  <si>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</si>
  <si>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</si>
  <si>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</si>
  <si>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</si>
  <si>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</si>
  <si>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</si>
  <si>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</si>
  <si>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</si>
  <si>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</si>
  <si>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</si>
  <si>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</si>
  <si>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</si>
  <si>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</si>
  <si>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</si>
  <si>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</si>
  <si>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</si>
  <si>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</si>
  <si>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</si>
  <si>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</si>
  <si>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</si>
  <si>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</si>
  <si>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</si>
  <si>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</si>
  <si>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</si>
  <si>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</si>
  <si>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</si>
  <si>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</si>
  <si>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</si>
  <si>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</si>
  <si>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</si>
  <si>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</si>
  <si>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</si>
  <si>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</si>
  <si>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</si>
  <si>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</si>
  <si>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</si>
  <si>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</si>
  <si>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</si>
  <si>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</si>
  <si>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</si>
  <si>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</si>
  <si>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</si>
  <si>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</si>
  <si>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</si>
  <si>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</si>
  <si>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</si>
  <si>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</si>
  <si>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</si>
  <si>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</si>
  <si>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</si>
  <si>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</si>
  <si>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</si>
  <si>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</si>
  <si>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</si>
  <si>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</si>
  <si>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</si>
  <si>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</si>
  <si>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</si>
  <si>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</si>
  <si>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</si>
  <si>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</si>
  <si>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</si>
  <si>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</si>
  <si>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</si>
  <si>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</si>
  <si>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</si>
  <si>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</si>
  <si>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</si>
  <si>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</si>
  <si>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</si>
  <si>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</si>
  <si>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</si>
  <si>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</si>
  <si>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</si>
  <si>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</si>
  <si>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</si>
  <si>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</si>
  <si>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</si>
  <si>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</si>
  <si>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</si>
  <si>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</si>
  <si>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</si>
  <si>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</si>
  <si>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</si>
  <si>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</si>
  <si>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</si>
  <si>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</si>
  <si>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</si>
  <si>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</si>
  <si>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</si>
  <si>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</si>
  <si>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</si>
  <si>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</si>
  <si>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</si>
  <si>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</si>
  <si>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</si>
  <si>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</si>
  <si>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</si>
  <si>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</si>
  <si>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</si>
  <si>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</si>
  <si>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</si>
  <si>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</si>
  <si>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</si>
  <si>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</si>
  <si>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</si>
  <si>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</si>
  <si>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</si>
  <si>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</si>
  <si>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</si>
  <si>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</si>
  <si>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</si>
  <si>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</si>
  <si>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</si>
  <si>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</si>
  <si>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</si>
  <si>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</si>
  <si>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</si>
  <si>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</si>
  <si>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</si>
  <si>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</si>
  <si>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</si>
  <si>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</si>
  <si>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</si>
  <si>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</si>
  <si>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</si>
  <si>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</si>
  <si>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</si>
  <si>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</si>
  <si>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</si>
  <si>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</si>
  <si>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</si>
  <si>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</si>
  <si>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</si>
  <si>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</si>
  <si>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</si>
  <si>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</si>
  <si>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</si>
  <si>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</si>
  <si>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</si>
  <si>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</si>
  <si>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</si>
  <si>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</si>
  <si>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</si>
  <si>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</si>
  <si>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</si>
  <si>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</si>
  <si>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</si>
  <si>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</si>
  <si>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</si>
  <si>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</si>
  <si>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</si>
  <si>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</si>
  <si>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</si>
  <si>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</si>
  <si>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</si>
  <si>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</si>
  <si>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</si>
  <si>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</si>
  <si>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</si>
  <si>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</si>
  <si>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</si>
  <si>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</si>
  <si>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</si>
  <si>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</si>
  <si>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</si>
  <si>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</si>
  <si>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</si>
  <si>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</si>
  <si>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</si>
  <si>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</si>
  <si>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</si>
  <si>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</si>
  <si>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</si>
  <si>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</si>
  <si>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</si>
  <si>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</si>
  <si>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</si>
  <si>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</si>
  <si>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</si>
  <si>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</si>
  <si>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</si>
  <si>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</si>
  <si>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</si>
  <si>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</si>
  <si>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</si>
  <si>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</si>
  <si>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</si>
  <si>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</si>
  <si>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</si>
  <si>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</si>
  <si>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</si>
  <si>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</si>
  <si>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</si>
  <si>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</si>
  <si>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</si>
  <si>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</si>
  <si>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</si>
  <si>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</si>
  <si>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</si>
  <si>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</si>
  <si>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</si>
  <si>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</si>
  <si>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</si>
  <si>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</si>
  <si>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</si>
  <si>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</si>
  <si>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</si>
  <si>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</si>
  <si>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</si>
  <si>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</si>
  <si>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</si>
  <si>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</si>
  <si>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</si>
  <si>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</si>
  <si>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</si>
  <si>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</si>
  <si>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</si>
  <si>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</si>
  <si>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</si>
  <si>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</si>
  <si>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</si>
  <si>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</si>
  <si>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</si>
  <si>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</si>
  <si>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</si>
  <si>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</si>
  <si>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</si>
  <si>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</si>
  <si>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</si>
  <si>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</si>
  <si>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</si>
  <si>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</si>
  <si>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</si>
  <si>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</si>
  <si>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</si>
  <si>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</si>
  <si>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</si>
  <si>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</si>
  <si>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</si>
  <si>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</si>
  <si>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</si>
  <si>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</si>
  <si>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</si>
  <si>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</si>
  <si>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</si>
  <si>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</si>
  <si>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</si>
  <si>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</si>
  <si>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</si>
  <si>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</si>
  <si>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</si>
  <si>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</si>
  <si>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</si>
  <si>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</si>
  <si>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</si>
  <si>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</si>
  <si>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</si>
  <si>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</si>
  <si>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</si>
  <si>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</si>
  <si>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</si>
  <si>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</si>
  <si>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</si>
  <si>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</si>
  <si>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</si>
  <si>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</si>
  <si>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</si>
  <si>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</si>
  <si>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</si>
  <si>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</si>
  <si>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</si>
  <si>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</si>
  <si>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</si>
  <si>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</si>
  <si>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</si>
  <si>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</si>
  <si>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</si>
  <si>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</si>
  <si>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</si>
  <si>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</si>
  <si>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</si>
  <si>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</si>
  <si>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</si>
  <si>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</si>
  <si>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</si>
  <si>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</si>
  <si>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</si>
  <si>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</si>
  <si>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</si>
  <si>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</si>
  <si>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</si>
  <si>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</si>
  <si>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</si>
  <si>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</si>
  <si>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</si>
  <si>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</si>
  <si>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</si>
  <si>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</si>
  <si>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</si>
  <si>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</si>
  <si>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</si>
  <si>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</si>
  <si>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</si>
  <si>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</si>
  <si>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</si>
  <si>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</si>
  <si>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</si>
  <si>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</si>
  <si>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</si>
  <si>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</si>
  <si>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</si>
  <si>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</si>
  <si>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</si>
  <si>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</si>
  <si>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</si>
  <si>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</si>
  <si>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</si>
  <si>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</si>
  <si>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</si>
  <si>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</si>
  <si>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</si>
  <si>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</si>
  <si>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</si>
  <si>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</si>
  <si>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</si>
  <si>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</si>
  <si>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</si>
  <si>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</si>
  <si>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</si>
  <si>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</si>
  <si>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</si>
  <si>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</si>
  <si>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</si>
  <si>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</si>
  <si>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</si>
  <si>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</si>
  <si>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</si>
  <si>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</si>
  <si>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</si>
  <si>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</si>
  <si>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</si>
  <si>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</si>
  <si>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</si>
  <si>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</si>
  <si>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</si>
  <si>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</si>
  <si>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</si>
  <si>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</si>
  <si>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</si>
  <si>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</si>
  <si>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</si>
  <si>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</si>
  <si>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</si>
  <si>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</si>
  <si>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</si>
  <si>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</si>
  <si>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</si>
  <si>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</si>
  <si>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</si>
  <si>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</si>
  <si>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</si>
  <si>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</si>
  <si>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</si>
  <si>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</si>
  <si>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</si>
  <si>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</si>
  <si>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</si>
  <si>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</si>
  <si>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</si>
  <si>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</si>
  <si>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</si>
  <si>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</si>
  <si>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</si>
  <si>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</si>
  <si>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</si>
  <si>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</si>
  <si>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</si>
  <si>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</si>
  <si>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</si>
  <si>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</si>
  <si>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</si>
  <si>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</si>
  <si>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</si>
  <si>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</si>
  <si>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</si>
  <si>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</si>
  <si>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</si>
  <si>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</si>
  <si>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</si>
  <si>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</si>
  <si>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</si>
  <si>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</si>
  <si>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</si>
  <si>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</si>
  <si>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</si>
  <si>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</si>
  <si>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</si>
  <si>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</si>
  <si>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</si>
  <si>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</si>
  <si>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</si>
  <si>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</si>
  <si>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</si>
  <si>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</si>
  <si>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</si>
  <si>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</si>
  <si>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</si>
  <si>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</si>
  <si>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</si>
  <si>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</si>
  <si>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</si>
  <si>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</si>
  <si>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</si>
  <si>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</si>
  <si>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</si>
  <si>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</si>
  <si>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</si>
  <si>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</si>
  <si>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</si>
  <si>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</si>
  <si>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</si>
  <si>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</si>
  <si>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</si>
  <si>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</si>
  <si>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</si>
  <si>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</si>
  <si>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</si>
  <si>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</si>
  <si>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</si>
  <si>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</si>
  <si>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</si>
  <si>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</si>
  <si>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</si>
  <si>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</si>
  <si>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</si>
  <si>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</si>
  <si>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</si>
  <si>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</si>
  <si>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</si>
  <si>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</si>
  <si>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</si>
  <si>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</si>
  <si>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</si>
  <si>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</si>
  <si>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</si>
  <si>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</si>
  <si>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</si>
  <si>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</si>
  <si>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</si>
  <si>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</si>
  <si>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</si>
  <si>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</si>
  <si>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</si>
  <si>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</si>
  <si>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</si>
  <si>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</si>
  <si>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</si>
  <si>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</si>
  <si>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</si>
  <si>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</si>
  <si>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</si>
  <si>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</si>
  <si>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</si>
  <si>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</si>
  <si>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</si>
  <si>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</si>
  <si>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</si>
  <si>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</si>
  <si>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</si>
  <si>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</si>
  <si>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</si>
  <si>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</si>
  <si>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</si>
  <si>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</si>
  <si>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</si>
  <si>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</si>
  <si>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</si>
  <si>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</si>
  <si>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</si>
  <si>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</si>
  <si>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</si>
  <si>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</si>
  <si>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</si>
  <si>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</si>
  <si>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</si>
  <si>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</si>
  <si>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</si>
  <si>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</si>
  <si>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</si>
  <si>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</si>
  <si>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</si>
  <si>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</si>
  <si>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</si>
  <si>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</si>
  <si>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</si>
  <si>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</si>
  <si>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</si>
  <si>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</si>
  <si>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</si>
  <si>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</si>
  <si>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</si>
  <si>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</si>
  <si>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</si>
  <si>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</si>
  <si>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</si>
  <si>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</si>
  <si>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</si>
  <si>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</si>
  <si>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</si>
  <si>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</si>
  <si>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</si>
  <si>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</si>
  <si>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</si>
  <si>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</si>
  <si>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</si>
  <si>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</si>
  <si>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</si>
  <si>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</si>
  <si>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</si>
  <si>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</si>
  <si>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</si>
  <si>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</si>
  <si>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</si>
  <si>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</si>
  <si>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</si>
  <si>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</si>
  <si>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</si>
  <si>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</si>
  <si>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</si>
  <si>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</si>
  <si>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</si>
  <si>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</si>
  <si>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</si>
  <si>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</si>
  <si>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</si>
  <si>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</si>
  <si>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</si>
  <si>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</si>
  <si>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</si>
  <si>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</si>
  <si>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</si>
  <si>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</si>
  <si>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</si>
  <si>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</si>
  <si>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</si>
  <si>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</si>
  <si>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</si>
  <si>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</si>
  <si>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</si>
  <si>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</si>
  <si>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</si>
  <si>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</si>
  <si>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</si>
  <si>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</si>
  <si>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</si>
  <si>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</si>
  <si>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</si>
  <si>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</si>
  <si>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</si>
  <si>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</si>
  <si>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</si>
  <si>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</si>
  <si>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</si>
  <si>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</si>
  <si>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</si>
  <si>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</si>
  <si>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</si>
  <si>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</si>
  <si>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</si>
  <si>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</si>
  <si>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</si>
  <si>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</si>
  <si>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</si>
  <si>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</si>
  <si>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</si>
  <si>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</si>
  <si>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</si>
  <si>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</si>
  <si>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</si>
  <si>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</si>
  <si>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</si>
  <si>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</si>
  <si>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</si>
  <si>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</si>
  <si>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</si>
  <si>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</si>
  <si>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</si>
  <si>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</si>
  <si>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</si>
  <si>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</si>
  <si>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</si>
  <si>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</si>
  <si>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</si>
  <si>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</si>
  <si>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</si>
  <si>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</si>
  <si>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</si>
  <si>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</si>
  <si>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</si>
  <si>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</si>
  <si>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</si>
  <si>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</si>
  <si>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</si>
  <si>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</si>
  <si>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</si>
  <si>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</si>
  <si>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</si>
  <si>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</si>
  <si>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</si>
  <si>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</si>
  <si>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</si>
  <si>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</si>
  <si>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</si>
  <si>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</si>
  <si>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</si>
  <si>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</si>
  <si>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</si>
  <si>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</si>
  <si>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</si>
  <si>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</si>
  <si>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</si>
  <si>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</si>
  <si>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</si>
  <si>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</si>
  <si>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</si>
  <si>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</si>
  <si>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</si>
  <si>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</si>
  <si>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</si>
  <si>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</si>
  <si>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</si>
  <si>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</si>
  <si>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</si>
  <si>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</si>
  <si>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</si>
  <si>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</si>
  <si>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</si>
  <si>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</si>
  <si>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</si>
  <si>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</si>
  <si>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</si>
  <si>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</si>
  <si>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</si>
  <si>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</si>
  <si>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</si>
  <si>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</si>
  <si>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</si>
  <si>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</si>
  <si>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</si>
  <si>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</si>
  <si>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</si>
  <si>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</si>
  <si>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</si>
  <si>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</si>
  <si>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</si>
  <si>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</si>
  <si>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</si>
  <si>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</si>
  <si>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</si>
  <si>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</si>
  <si>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</si>
  <si>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</si>
  <si>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</si>
  <si>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</si>
  <si>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</si>
  <si>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</si>
  <si>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</si>
  <si>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</si>
  <si>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</si>
  <si>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</si>
  <si>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</si>
  <si>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</si>
  <si>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</si>
  <si>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</si>
  <si>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</si>
  <si>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</si>
  <si>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</si>
  <si>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</si>
  <si>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</si>
  <si>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</si>
  <si>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</si>
  <si>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</si>
  <si>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</si>
  <si>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</si>
  <si>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</si>
  <si>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</si>
  <si>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</si>
  <si>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</si>
  <si>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</si>
  <si>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</si>
  <si>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</si>
  <si>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</si>
  <si>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</si>
  <si>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</si>
  <si>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</si>
  <si>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</si>
  <si>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</si>
  <si>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</si>
  <si>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</si>
  <si>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</si>
  <si>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</si>
  <si>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</si>
  <si>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</si>
  <si>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</si>
  <si>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</si>
  <si>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</si>
  <si>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</si>
  <si>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</si>
  <si>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</si>
  <si>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</si>
  <si>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</si>
  <si>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</si>
  <si>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</si>
  <si>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</si>
  <si>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</si>
  <si>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</si>
  <si>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</si>
  <si>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</si>
  <si>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</si>
  <si>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</si>
  <si>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</si>
  <si>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</si>
  <si>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</si>
  <si>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</si>
  <si>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</si>
  <si>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</si>
  <si>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</si>
  <si>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</si>
  <si>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</si>
  <si>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</si>
  <si>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</si>
  <si>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</si>
  <si>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</si>
  <si>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</si>
  <si>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</si>
  <si>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</si>
  <si>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</si>
  <si>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</si>
  <si>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</si>
  <si>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</si>
  <si>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</si>
  <si>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</si>
  <si>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</si>
  <si>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</si>
  <si>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</si>
  <si>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</si>
  <si>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</si>
  <si>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</si>
  <si>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</si>
  <si>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</si>
  <si>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</si>
  <si>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</si>
  <si>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</si>
  <si>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</si>
  <si>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</si>
  <si>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</si>
  <si>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</si>
  <si>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</si>
  <si>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</si>
  <si>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</si>
  <si>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</si>
  <si>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</si>
  <si>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</si>
  <si>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</si>
  <si>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</si>
  <si>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</si>
  <si>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</si>
  <si>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</si>
  <si>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</si>
  <si>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</si>
  <si>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</si>
  <si>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</si>
  <si>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</si>
  <si>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</si>
  <si>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</si>
  <si>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</si>
  <si>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</si>
  <si>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</si>
  <si>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</si>
  <si>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</si>
  <si>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</si>
  <si>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</si>
  <si>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</si>
  <si>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</si>
  <si>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</si>
  <si>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</si>
  <si>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</si>
  <si>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</si>
  <si>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</si>
  <si>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</si>
  <si>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</si>
  <si>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</si>
  <si>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</si>
  <si>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</si>
  <si>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</si>
  <si>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</si>
  <si>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</si>
  <si>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</si>
  <si>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</si>
  <si>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</si>
  <si>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</si>
  <si>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</si>
  <si>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</si>
  <si>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</si>
  <si>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</si>
  <si>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</si>
  <si>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</si>
  <si>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</si>
  <si>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</si>
  <si>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</si>
  <si>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</si>
  <si>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</si>
  <si>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</si>
  <si>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</si>
  <si>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</si>
  <si>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</si>
  <si>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</si>
  <si>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</si>
  <si>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</si>
  <si>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</si>
  <si>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</si>
  <si>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</si>
  <si>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</si>
  <si>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</si>
  <si>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</si>
  <si>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</si>
  <si>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</si>
  <si>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</si>
  <si>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</si>
  <si>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</si>
  <si>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</si>
  <si>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</si>
  <si>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</si>
  <si>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</si>
  <si>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</si>
  <si>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</si>
  <si>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</si>
  <si>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</si>
  <si>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</si>
  <si>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</si>
  <si>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</si>
  <si>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</si>
  <si>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</si>
  <si>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</si>
  <si>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</si>
  <si>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</si>
  <si>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</si>
  <si>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</si>
  <si>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</si>
  <si>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</si>
  <si>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</si>
  <si>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</si>
  <si>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</si>
  <si>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</si>
  <si>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</si>
  <si>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</si>
  <si>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</si>
  <si>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</si>
  <si>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</si>
  <si>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</si>
  <si>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</si>
  <si>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</si>
  <si>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</si>
  <si>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</si>
  <si>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</si>
  <si>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</si>
  <si>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</si>
  <si>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</si>
  <si>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</si>
  <si>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</si>
  <si>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</si>
  <si>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</si>
  <si>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</si>
  <si>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</si>
  <si>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</si>
  <si>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</si>
  <si>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</si>
  <si>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</si>
  <si>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</si>
  <si>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</si>
  <si>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</si>
  <si>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</si>
  <si>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</si>
  <si>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</si>
  <si>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</si>
  <si>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</si>
  <si>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</si>
  <si>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</si>
  <si>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</si>
  <si>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</si>
  <si>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</si>
  <si>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</si>
  <si>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</si>
  <si>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</si>
  <si>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</si>
  <si>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</si>
  <si>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</si>
  <si>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</si>
  <si>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</si>
  <si>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</si>
  <si>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</si>
  <si>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</si>
  <si>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</si>
  <si>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</si>
  <si>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</si>
  <si>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</si>
  <si>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</si>
  <si>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</si>
  <si>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</si>
  <si>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</si>
  <si>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</si>
  <si>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</si>
  <si>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</si>
  <si>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</si>
  <si>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</si>
  <si>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</si>
  <si>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</si>
  <si>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</si>
  <si>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</si>
  <si>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</si>
  <si>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</si>
  <si>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</si>
  <si>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</si>
  <si>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</si>
  <si>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</si>
  <si>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</si>
  <si>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</si>
  <si>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</si>
  <si>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</si>
  <si>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</si>
  <si>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</si>
  <si>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</si>
  <si>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</si>
  <si>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</si>
  <si>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</si>
  <si>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</si>
  <si>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</si>
  <si>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</si>
  <si>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</si>
  <si>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</si>
  <si>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</si>
  <si>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</si>
  <si>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</si>
  <si>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</si>
  <si>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</si>
  <si>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</si>
  <si>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</si>
  <si>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</si>
  <si>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</si>
  <si>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</si>
  <si>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</si>
  <si>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</si>
  <si>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</si>
  <si>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</si>
  <si>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</si>
  <si>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</si>
  <si>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</si>
  <si>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</si>
  <si>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</si>
  <si>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</si>
  <si>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</si>
  <si>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</si>
  <si>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</si>
  <si>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</si>
  <si>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</si>
  <si>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</si>
  <si>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</si>
  <si>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</si>
  <si>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</si>
  <si>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</si>
  <si>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</si>
  <si>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</si>
  <si>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</si>
  <si>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</si>
  <si>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</si>
  <si>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</si>
  <si>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</si>
  <si>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</si>
  <si>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</si>
  <si>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</si>
  <si>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</si>
  <si>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</si>
  <si>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</si>
  <si>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</si>
  <si>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</si>
  <si>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</si>
  <si>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</si>
  <si>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</si>
  <si>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</si>
  <si>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</si>
  <si>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</si>
  <si>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</si>
  <si>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</si>
  <si>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</si>
  <si>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</si>
  <si>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</si>
  <si>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</si>
  <si>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</si>
  <si>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</si>
  <si>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</si>
  <si>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</si>
  <si>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</si>
  <si>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</si>
  <si>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</si>
  <si>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</si>
  <si>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</si>
  <si>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</si>
  <si>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</si>
  <si>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</si>
  <si>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</si>
  <si>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</si>
  <si>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</si>
  <si>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</si>
  <si>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</si>
  <si>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</si>
  <si>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</si>
  <si>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</si>
  <si>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</si>
  <si>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</si>
  <si>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</si>
  <si>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</si>
  <si>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</si>
  <si>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</si>
  <si>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</si>
  <si>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</si>
  <si>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</si>
  <si>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</si>
  <si>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</si>
  <si>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</si>
  <si>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</si>
  <si>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</si>
  <si>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</si>
  <si>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</si>
  <si>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</si>
  <si>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</si>
  <si>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</si>
  <si>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</si>
  <si>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</si>
  <si>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</si>
  <si>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</si>
  <si>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</si>
  <si>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</si>
  <si>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</si>
  <si>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</si>
  <si>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</si>
  <si>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</si>
  <si>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</si>
  <si>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</si>
  <si>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</si>
  <si>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</si>
  <si>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</si>
  <si>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</si>
  <si>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</si>
  <si>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</si>
  <si>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</si>
  <si>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</si>
  <si>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</si>
  <si>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</si>
  <si>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</si>
  <si>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</si>
  <si>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</si>
  <si>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</si>
  <si>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</si>
  <si>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</si>
  <si>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</si>
  <si>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</si>
  <si>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</si>
  <si>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</si>
  <si>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</si>
  <si>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</si>
  <si>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</si>
  <si>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</si>
  <si>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</si>
  <si>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</si>
  <si>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</si>
  <si>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</si>
  <si>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</si>
  <si>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</si>
  <si>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</si>
  <si>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</si>
  <si>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</si>
  <si>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</si>
  <si>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</si>
  <si>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</si>
  <si>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</si>
  <si>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</si>
  <si>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</si>
  <si>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</si>
  <si>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</si>
  <si>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</si>
  <si>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</si>
  <si>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</si>
  <si>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</si>
  <si>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</si>
  <si>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</si>
  <si>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</si>
  <si>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</si>
  <si>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</si>
  <si>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</si>
  <si>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</si>
  <si>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</si>
  <si>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</si>
  <si>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</si>
  <si>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</si>
  <si>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</si>
  <si>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</si>
  <si>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</si>
  <si>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</si>
  <si>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</si>
  <si>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</si>
  <si>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</si>
  <si>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</si>
  <si>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</si>
  <si>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</si>
  <si>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</si>
  <si>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</si>
  <si>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</si>
  <si>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</si>
  <si>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</si>
  <si>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</si>
  <si>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</si>
  <si>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</si>
  <si>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</si>
  <si>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</si>
  <si>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</si>
  <si>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</si>
  <si>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</si>
  <si>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</si>
  <si>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</si>
  <si>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</si>
  <si>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</si>
  <si>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</si>
  <si>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</si>
  <si>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</si>
  <si>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</si>
  <si>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</si>
  <si>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</si>
  <si>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</si>
  <si>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</si>
  <si>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</si>
  <si>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</si>
  <si>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</si>
  <si>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</si>
  <si>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</si>
  <si>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</si>
  <si>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</si>
  <si>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</si>
  <si>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</si>
  <si>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</si>
  <si>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</si>
  <si>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</si>
  <si>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</si>
  <si>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</si>
  <si>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</si>
  <si>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</si>
  <si>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</si>
  <si>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</si>
  <si>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</si>
  <si>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</si>
  <si>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</si>
  <si>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</si>
  <si>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</si>
  <si>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</si>
  <si>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</si>
  <si>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</si>
  <si>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</si>
  <si>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</si>
  <si>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</si>
  <si>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</si>
  <si>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</si>
  <si>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</si>
  <si>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</si>
  <si>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</si>
  <si>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</si>
  <si>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</si>
  <si>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</si>
  <si>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</si>
  <si>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</si>
  <si>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</si>
  <si>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</si>
  <si>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</si>
  <si>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</si>
  <si>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</si>
  <si>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</si>
  <si>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</si>
  <si>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</si>
  <si>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</si>
  <si>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</si>
  <si>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</si>
  <si>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</si>
  <si>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</si>
  <si>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</si>
  <si>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</si>
  <si>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</si>
  <si>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</si>
  <si>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</si>
  <si>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</si>
  <si>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</si>
  <si>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</si>
  <si>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</si>
  <si>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</si>
  <si>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</si>
  <si>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</si>
  <si>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</si>
  <si>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</si>
  <si>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</si>
  <si>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</si>
  <si>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</si>
  <si>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</si>
  <si>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</si>
  <si>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</si>
  <si>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</si>
  <si>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</si>
  <si>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</si>
  <si>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</si>
  <si>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</si>
  <si>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</si>
  <si>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</si>
  <si>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</si>
  <si>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</si>
  <si>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</si>
  <si>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</si>
  <si>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</si>
  <si>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</si>
  <si>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</si>
  <si>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</si>
  <si>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</si>
  <si>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</si>
  <si>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</si>
  <si>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</si>
  <si>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</si>
  <si>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</si>
  <si>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</si>
  <si>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</si>
  <si>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</si>
  <si>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</si>
  <si>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</si>
  <si>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</si>
  <si>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</si>
  <si>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</si>
  <si>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</si>
  <si>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</si>
  <si>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</si>
  <si>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</si>
  <si>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</si>
  <si>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</si>
  <si>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</si>
  <si>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</si>
  <si>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</si>
  <si>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</si>
  <si>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</si>
  <si>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</si>
  <si>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</si>
  <si>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</si>
  <si>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</si>
  <si>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</si>
  <si>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</si>
  <si>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</si>
  <si>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</si>
  <si>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</si>
  <si>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</si>
  <si>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</si>
  <si>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</si>
  <si>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</si>
  <si>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</si>
  <si>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</si>
  <si>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</si>
  <si>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</si>
  <si>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</si>
  <si>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</si>
  <si>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</si>
  <si>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</si>
  <si>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</si>
  <si>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</si>
  <si>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</si>
  <si>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</si>
  <si>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</si>
  <si>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</si>
  <si>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</si>
  <si>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</si>
  <si>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</si>
  <si>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</si>
  <si>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</si>
  <si>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</si>
  <si>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</si>
  <si>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</si>
  <si>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</si>
  <si>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</si>
  <si>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</si>
  <si>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</si>
  <si>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</si>
  <si>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</si>
  <si>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</si>
  <si>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</si>
  <si>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</si>
  <si>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</si>
  <si>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</si>
  <si>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</si>
  <si>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</si>
  <si>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</si>
  <si>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</si>
  <si>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</si>
  <si>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</si>
  <si>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</si>
  <si>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</si>
  <si>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</si>
  <si>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</si>
  <si>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</si>
  <si>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</si>
  <si>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</si>
  <si>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</si>
  <si>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</si>
  <si>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</si>
  <si>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</si>
  <si>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</si>
  <si>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</si>
  <si>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</si>
  <si>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</si>
  <si>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</si>
  <si>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</si>
  <si>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</si>
  <si>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</si>
  <si>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</si>
  <si>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</si>
  <si>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</si>
  <si>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</si>
  <si>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</si>
  <si>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</si>
  <si>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</si>
  <si>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</si>
  <si>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</si>
  <si>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</si>
  <si>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</si>
  <si>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</si>
  <si>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</si>
  <si>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</si>
  <si>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</si>
  <si>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</si>
  <si>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</si>
  <si>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</si>
  <si>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</si>
  <si>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</si>
  <si>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</si>
  <si>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</si>
  <si>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</si>
  <si>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</si>
  <si>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</si>
  <si>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</si>
  <si>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</si>
  <si>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</si>
  <si>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</si>
  <si>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</si>
  <si>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</si>
  <si>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</si>
  <si>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</si>
  <si>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</si>
  <si>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</si>
  <si>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</si>
  <si>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</si>
  <si>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</si>
  <si>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</si>
  <si>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</si>
  <si>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</si>
  <si>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</si>
  <si>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</si>
  <si>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</si>
  <si>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</si>
  <si>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</si>
  <si>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</si>
  <si>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</si>
  <si>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</si>
  <si>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</si>
  <si>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</si>
  <si>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</si>
  <si>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</si>
  <si>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</si>
  <si>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</si>
  <si>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</si>
  <si>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</si>
  <si>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</si>
  <si>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</si>
  <si>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</si>
  <si>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</si>
  <si>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</si>
  <si>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</si>
  <si>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</si>
  <si>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</si>
  <si>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</si>
  <si>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</si>
  <si>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</si>
  <si>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</si>
  <si>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</si>
  <si>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</si>
  <si>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</si>
  <si>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</si>
  <si>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</si>
  <si>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</si>
  <si>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</si>
  <si>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</si>
  <si>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</si>
  <si>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</si>
  <si>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</si>
  <si>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</si>
  <si>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</si>
  <si>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</si>
  <si>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</si>
  <si>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</si>
  <si>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</si>
  <si>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</si>
  <si>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</si>
  <si>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</si>
  <si>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</si>
  <si>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</si>
  <si>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</si>
  <si>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</si>
  <si>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</si>
  <si>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</si>
  <si>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</si>
  <si>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</si>
  <si>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</si>
  <si>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</si>
  <si>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</si>
  <si>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</si>
  <si>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</si>
  <si>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</si>
  <si>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</si>
  <si>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</si>
  <si>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</si>
  <si>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</si>
  <si>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</si>
  <si>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</si>
  <si>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</si>
  <si>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</si>
  <si>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</si>
  <si>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</si>
  <si>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</si>
  <si>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</si>
  <si>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</si>
  <si>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</si>
  <si>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</si>
  <si>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</si>
  <si>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</si>
  <si>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</si>
  <si>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</si>
  <si>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</si>
  <si>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</si>
  <si>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</si>
  <si>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</si>
  <si>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</si>
  <si>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</si>
  <si>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</si>
  <si>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</si>
  <si>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</si>
  <si>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</si>
  <si>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</si>
  <si>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</si>
  <si>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</si>
  <si>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</si>
  <si>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</si>
  <si>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</si>
  <si>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</si>
  <si>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</si>
  <si>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</si>
  <si>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</si>
  <si>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</si>
  <si>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</si>
  <si>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</si>
  <si>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</si>
  <si>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</si>
  <si>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</si>
  <si>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</si>
  <si>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</si>
  <si>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</si>
  <si>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</si>
  <si>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</si>
  <si>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</si>
  <si>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</si>
  <si>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</si>
  <si>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</si>
  <si>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</si>
  <si>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</si>
  <si>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</si>
  <si>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</si>
  <si>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</si>
  <si>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</si>
  <si>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</si>
  <si>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</si>
  <si>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</si>
  <si>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</si>
  <si>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</si>
  <si>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</si>
  <si>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</si>
  <si>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</si>
  <si>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</si>
  <si>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</si>
  <si>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</si>
  <si>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</si>
  <si>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</si>
  <si>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</si>
  <si>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</si>
  <si>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</si>
  <si>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</si>
  <si>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</si>
  <si>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</si>
  <si>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</si>
  <si>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</si>
  <si>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</si>
  <si>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</si>
  <si>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</si>
  <si>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</si>
  <si>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</si>
  <si>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</si>
  <si>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</si>
  <si>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</si>
  <si>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</si>
  <si>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</si>
  <si>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</si>
  <si>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</si>
  <si>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</si>
  <si>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</si>
  <si>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</si>
  <si>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</si>
  <si>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</si>
  <si>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</si>
  <si>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</si>
  <si>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</si>
  <si>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</si>
  <si>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</si>
  <si>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</si>
  <si>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</si>
  <si>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</si>
  <si>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</si>
  <si>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</si>
  <si>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</si>
  <si>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</si>
  <si>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</si>
  <si>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</si>
  <si>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</si>
  <si>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</si>
  <si>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</si>
  <si>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</si>
  <si>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</si>
  <si>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</si>
  <si>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</si>
  <si>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</si>
  <si>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</si>
  <si>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</si>
  <si>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</si>
  <si>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</si>
  <si>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</si>
  <si>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</si>
  <si>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</si>
  <si>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</si>
  <si>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</si>
  <si>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</si>
  <si>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</si>
  <si>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</si>
  <si>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</si>
  <si>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</si>
  <si>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</si>
  <si>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</si>
  <si>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</si>
  <si>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</si>
  <si>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</si>
  <si>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</si>
  <si>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</si>
  <si>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</si>
  <si>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</si>
  <si>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</si>
  <si>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</si>
  <si>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</si>
  <si>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</si>
  <si>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</si>
  <si>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</si>
  <si>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</si>
  <si>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</si>
  <si>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</si>
  <si>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</si>
  <si>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</si>
  <si>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</si>
  <si>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</si>
  <si>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</si>
  <si>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</si>
  <si>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</si>
  <si>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</si>
  <si>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</si>
  <si>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</si>
  <si>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</si>
  <si>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</si>
  <si>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</si>
  <si>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</si>
  <si>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</si>
  <si>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</si>
  <si>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</si>
  <si>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</si>
  <si>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</si>
  <si>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</si>
  <si>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</si>
  <si>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</si>
  <si>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</si>
  <si>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</si>
  <si>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</si>
  <si>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</si>
  <si>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</si>
  <si>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</si>
  <si>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</si>
  <si>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</si>
  <si>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</si>
  <si>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</si>
  <si>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</si>
  <si>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</si>
  <si>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</si>
  <si>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</si>
  <si>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</si>
  <si>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</si>
  <si>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</si>
  <si>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</si>
  <si>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</si>
  <si>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</si>
  <si>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</si>
  <si>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</si>
  <si>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</si>
  <si>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</si>
  <si>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</si>
  <si>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</si>
  <si>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</si>
  <si>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</si>
  <si>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</si>
  <si>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</si>
  <si>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</si>
  <si>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</si>
  <si>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</si>
  <si>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</si>
  <si>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</si>
  <si>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</si>
  <si>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</si>
  <si>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</si>
  <si>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</si>
  <si>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</si>
  <si>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</si>
  <si>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</si>
  <si>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</si>
  <si>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</si>
  <si>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</si>
  <si>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</si>
  <si>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</si>
  <si>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</si>
  <si>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</si>
  <si>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</si>
  <si>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</si>
  <si>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</si>
  <si>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</si>
  <si>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</si>
  <si>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</si>
  <si>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</si>
  <si>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</si>
  <si>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</si>
  <si>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</si>
  <si>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</si>
  <si>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</si>
  <si>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</si>
  <si>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</si>
  <si>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</si>
  <si>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</si>
  <si>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</si>
  <si>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</si>
  <si>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</si>
  <si>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</si>
  <si>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</si>
  <si>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</si>
  <si>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</si>
  <si>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</si>
  <si>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</si>
  <si>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</si>
  <si>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</si>
  <si>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</si>
  <si>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</si>
  <si>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</si>
  <si>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</si>
  <si>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</si>
  <si>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</si>
  <si>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</si>
  <si>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</si>
  <si>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</si>
  <si>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</si>
  <si>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</si>
  <si>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</si>
  <si>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</si>
  <si>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</si>
  <si>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</si>
  <si>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</si>
  <si>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</si>
  <si>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</si>
  <si>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</si>
  <si>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</si>
  <si>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</si>
  <si>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</si>
  <si>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</si>
  <si>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</si>
  <si>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</si>
  <si>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</si>
  <si>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</si>
  <si>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</si>
  <si>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</si>
  <si>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</si>
  <si>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</si>
  <si>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</si>
  <si>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</si>
  <si>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</si>
  <si>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</si>
  <si>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</si>
  <si>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</si>
  <si>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</si>
  <si>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</si>
  <si>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</si>
  <si>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</si>
  <si>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</si>
  <si>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</si>
  <si>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</si>
  <si>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</si>
  <si>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</si>
  <si>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</si>
  <si>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</si>
  <si>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</si>
  <si>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</si>
  <si>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</si>
  <si>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</si>
  <si>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</si>
  <si>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</si>
  <si>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</si>
  <si>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</si>
  <si>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</si>
  <si>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</si>
  <si>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</si>
  <si>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</si>
  <si>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</si>
  <si>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</si>
  <si>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</si>
  <si>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</si>
  <si>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</si>
  <si>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</si>
  <si>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</si>
  <si>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</si>
  <si>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</si>
  <si>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</si>
  <si>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</si>
  <si>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</si>
  <si>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</si>
  <si>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</si>
  <si>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</si>
  <si>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</si>
  <si>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</si>
  <si>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</si>
  <si>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</si>
  <si>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</si>
  <si>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</si>
  <si>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</si>
  <si>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</si>
  <si>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</si>
  <si>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</si>
  <si>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</si>
  <si>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</si>
  <si>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</si>
  <si>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</si>
  <si>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</si>
  <si>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</si>
  <si>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</si>
  <si>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</si>
  <si>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</si>
  <si>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</si>
  <si>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</si>
  <si>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</si>
  <si>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</si>
  <si>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</si>
  <si>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</si>
  <si>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</si>
  <si>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</si>
  <si>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</si>
  <si>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</si>
  <si>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</si>
  <si>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</si>
  <si>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</si>
  <si>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</si>
  <si>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</si>
  <si>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</si>
  <si>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</si>
  <si>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</si>
  <si>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</si>
  <si>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</si>
  <si>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</si>
  <si>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</si>
  <si>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</si>
  <si>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</si>
  <si>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</si>
  <si>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</si>
  <si>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</si>
  <si>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</si>
  <si>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</si>
  <si>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</si>
  <si>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</si>
  <si>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</si>
  <si>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</si>
  <si>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</si>
  <si>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</si>
  <si>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</si>
  <si>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</si>
  <si>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</si>
  <si>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</si>
  <si>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</si>
  <si>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</si>
  <si>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</si>
  <si>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</si>
  <si>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</si>
  <si>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</si>
  <si>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</si>
  <si>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</si>
  <si>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</si>
  <si>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</si>
  <si>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</si>
  <si>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</si>
  <si>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</si>
  <si>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</si>
  <si>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</si>
  <si>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</si>
  <si>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</si>
  <si>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</si>
  <si>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</si>
  <si>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</si>
  <si>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</si>
  <si>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</si>
  <si>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</si>
  <si>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</si>
  <si>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</si>
  <si>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</si>
  <si>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</si>
  <si>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</si>
  <si>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</si>
  <si>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</si>
  <si>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</si>
  <si>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</si>
  <si>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</si>
  <si>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</si>
  <si>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</si>
  <si>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</si>
  <si>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</si>
  <si>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</si>
  <si>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</si>
  <si>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</si>
  <si>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</si>
  <si>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</si>
  <si>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</si>
  <si>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</si>
  <si>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</si>
  <si>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</si>
  <si>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</si>
  <si>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</si>
  <si>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</si>
  <si>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</si>
  <si>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</si>
  <si>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</si>
  <si>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</si>
  <si>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</si>
  <si>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</si>
  <si>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</si>
  <si>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</si>
  <si>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</si>
  <si>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</si>
  <si>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</si>
  <si>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</si>
  <si>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</si>
  <si>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</si>
  <si>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</si>
  <si>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</si>
  <si>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</si>
  <si>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</si>
  <si>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</si>
  <si>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</si>
  <si>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</si>
  <si>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</si>
  <si>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</si>
  <si>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</si>
  <si>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</si>
  <si>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</si>
  <si>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</si>
  <si>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</si>
  <si>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</si>
  <si>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</si>
  <si>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</si>
  <si>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</si>
  <si>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</si>
  <si>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</si>
  <si>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</si>
  <si>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</si>
  <si>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</si>
  <si>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</si>
  <si>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</si>
  <si>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</si>
  <si>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</si>
  <si>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</si>
  <si>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</si>
  <si>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</si>
  <si>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</si>
  <si>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</si>
  <si>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</si>
  <si>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</si>
  <si>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</si>
  <si>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</si>
  <si>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</si>
  <si>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</si>
  <si>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</si>
  <si>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</si>
  <si>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</si>
  <si>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</si>
  <si>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</si>
  <si>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</si>
  <si>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</si>
  <si>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</si>
  <si>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</si>
  <si>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</si>
  <si>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</si>
  <si>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</si>
  <si>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</si>
  <si>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</si>
  <si>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</si>
  <si>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</si>
  <si>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</si>
  <si>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</si>
  <si>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</si>
  <si>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</si>
  <si>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</si>
  <si>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</si>
  <si>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</si>
  <si>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</si>
  <si>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</si>
  <si>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</si>
  <si>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</si>
  <si>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</si>
  <si>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</si>
  <si>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</si>
  <si>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</si>
  <si>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</si>
  <si>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</si>
  <si>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</si>
  <si>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</si>
  <si>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</si>
  <si>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</si>
  <si>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</si>
  <si>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</si>
  <si>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</si>
  <si>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</si>
  <si>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</si>
  <si>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</si>
  <si>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</si>
  <si>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</si>
  <si>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</si>
  <si>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</si>
  <si>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</si>
  <si>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</si>
  <si>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</si>
  <si>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</si>
  <si>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</si>
  <si>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</si>
  <si>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</si>
  <si>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</si>
  <si>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</si>
  <si>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</si>
  <si>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</si>
  <si>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</si>
  <si>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</si>
  <si>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</si>
  <si>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</si>
  <si>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</si>
  <si>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</si>
  <si>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</si>
  <si>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</si>
  <si>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</si>
  <si>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</si>
  <si>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</si>
  <si>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</si>
  <si>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</si>
  <si>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</si>
  <si>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</si>
  <si>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</si>
  <si>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</si>
  <si>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</si>
  <si>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</si>
  <si>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</si>
  <si>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</si>
  <si>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</si>
  <si>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</si>
  <si>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</si>
  <si>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</si>
  <si>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</si>
  <si>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</si>
  <si>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</si>
  <si>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</si>
  <si>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</si>
  <si>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</si>
  <si>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</si>
  <si>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</si>
  <si>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</si>
  <si>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</si>
  <si>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</si>
  <si>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</si>
  <si>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</si>
  <si>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</si>
  <si>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</si>
  <si>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</si>
  <si>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</si>
  <si>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</si>
  <si>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</si>
  <si>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</si>
  <si>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</si>
  <si>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</si>
  <si>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</si>
  <si>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</si>
  <si>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</si>
  <si>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</si>
  <si>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</si>
  <si>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</si>
  <si>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</si>
  <si>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</si>
  <si>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</si>
  <si>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</si>
  <si>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</si>
  <si>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</si>
  <si>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</si>
  <si>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</si>
  <si>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</si>
  <si>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</si>
  <si>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</si>
  <si>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</si>
  <si>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</si>
  <si>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</si>
  <si>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</si>
  <si>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</si>
  <si>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</si>
  <si>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</si>
  <si>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</si>
  <si>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</si>
  <si>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</si>
  <si>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</si>
  <si>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</si>
  <si>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</si>
  <si>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</si>
  <si>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</si>
  <si>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</si>
  <si>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</si>
  <si>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</si>
  <si>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</si>
  <si>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</si>
  <si>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</si>
  <si>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</si>
  <si>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</si>
  <si>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</si>
  <si>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</si>
  <si>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</si>
  <si>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</si>
  <si>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</si>
  <si>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</si>
  <si>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</si>
  <si>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</si>
  <si>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</si>
  <si>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</si>
  <si>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</si>
  <si>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</si>
  <si>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</si>
  <si>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</si>
  <si>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</si>
  <si>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</si>
  <si>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</si>
  <si>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</si>
  <si>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</si>
  <si>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</si>
  <si>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</si>
  <si>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</si>
  <si>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</si>
  <si>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</si>
  <si>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</si>
  <si>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</si>
  <si>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</si>
  <si>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</si>
  <si>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</si>
  <si>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</si>
  <si>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</si>
  <si>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</si>
  <si>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</si>
  <si>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</si>
  <si>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</si>
  <si>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</si>
  <si>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</si>
  <si>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</si>
  <si>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</si>
  <si>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</si>
  <si>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</si>
  <si>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</si>
  <si>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</si>
  <si>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</si>
  <si>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</si>
  <si>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</si>
  <si>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</si>
  <si>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</si>
  <si>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</si>
  <si>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</si>
  <si>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</si>
  <si>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</si>
  <si>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</si>
  <si>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</si>
  <si>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</si>
  <si>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</si>
  <si>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</si>
  <si>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</si>
  <si>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</si>
  <si>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</si>
  <si>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</si>
  <si>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</si>
  <si>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</si>
  <si>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</si>
  <si>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</si>
  <si>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</si>
  <si>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</si>
  <si>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</si>
  <si>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</si>
  <si>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</si>
  <si>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</si>
  <si>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</si>
  <si>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</si>
  <si>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</si>
  <si>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</si>
  <si>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</si>
  <si>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</si>
  <si>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</si>
  <si>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</si>
  <si>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</si>
  <si>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</si>
  <si>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</si>
  <si>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</si>
  <si>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</si>
  <si>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</si>
  <si>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</si>
  <si>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</si>
  <si>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</si>
  <si>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</si>
  <si>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</si>
  <si>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</si>
  <si>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</si>
  <si>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</si>
  <si>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</si>
  <si>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</si>
  <si>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</si>
  <si>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</si>
  <si>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</si>
  <si>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</si>
  <si>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</si>
  <si>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</si>
  <si>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</si>
  <si>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</si>
  <si>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</si>
  <si>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</si>
  <si>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</si>
  <si>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</si>
  <si>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</si>
  <si>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</si>
  <si>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</si>
  <si>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</si>
  <si>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</si>
  <si>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</si>
  <si>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</si>
  <si>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</si>
  <si>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</si>
  <si>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</si>
  <si>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</si>
  <si>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</si>
  <si>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</si>
  <si>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</si>
  <si>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</si>
  <si>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</si>
  <si>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</si>
  <si>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</si>
  <si>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</si>
  <si>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</si>
  <si>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</si>
  <si>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</si>
  <si>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</si>
  <si>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</si>
  <si>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</si>
  <si>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</si>
  <si>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</si>
  <si>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</si>
  <si>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</si>
  <si>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</si>
  <si>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</si>
  <si>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</si>
  <si>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</si>
  <si>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</si>
  <si>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</si>
  <si>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</si>
  <si>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</si>
  <si>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</si>
  <si>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</si>
  <si>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</si>
  <si>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</si>
  <si>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</si>
  <si>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</si>
  <si>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</si>
  <si>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</si>
  <si>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</si>
  <si>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</si>
  <si>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</si>
  <si>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</si>
  <si>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</si>
  <si>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</si>
  <si>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</si>
  <si>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</si>
  <si>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</si>
  <si>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</si>
  <si>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</si>
  <si>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</si>
  <si>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</si>
  <si>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</si>
  <si>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</si>
  <si>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</si>
  <si>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</si>
  <si>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</si>
  <si>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</si>
  <si>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</si>
  <si>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</si>
  <si>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</si>
  <si>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</si>
  <si>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</si>
  <si>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</si>
  <si>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</si>
  <si>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</si>
  <si>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</si>
  <si>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</si>
  <si>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</si>
  <si>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</si>
  <si>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</si>
  <si>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</si>
  <si>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</si>
  <si>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</si>
  <si>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</si>
  <si>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</si>
  <si>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</si>
  <si>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</si>
  <si>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</si>
  <si>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</si>
  <si>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</si>
  <si>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</si>
  <si>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</si>
  <si>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</si>
  <si>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</si>
  <si>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</si>
  <si>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</si>
  <si>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</si>
  <si>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</si>
  <si>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</si>
  <si>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</si>
  <si>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</si>
  <si>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</si>
  <si>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</si>
  <si>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</si>
  <si>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</si>
  <si>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</si>
  <si>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</si>
  <si>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</si>
  <si>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</si>
  <si>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</si>
  <si>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</si>
  <si>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</si>
  <si>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</si>
  <si>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</si>
  <si>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</si>
  <si>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</si>
  <si>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</si>
  <si>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</si>
  <si>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</si>
  <si>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</si>
  <si>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</si>
  <si>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</si>
  <si>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</si>
  <si>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</si>
  <si>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</si>
  <si>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</si>
  <si>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</si>
  <si>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</si>
  <si>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</si>
  <si>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</si>
  <si>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</si>
  <si>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</si>
  <si>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</si>
  <si>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</si>
  <si>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</si>
  <si>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</si>
  <si>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</si>
  <si>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</si>
  <si>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</si>
  <si>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</si>
  <si>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</si>
  <si>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</si>
  <si>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</si>
  <si>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</si>
  <si>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</si>
  <si>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</si>
  <si>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</si>
  <si>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</si>
  <si>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</si>
  <si>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</si>
  <si>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</si>
  <si>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</si>
  <si>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</si>
  <si>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</si>
  <si>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</si>
  <si>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</si>
  <si>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</si>
  <si>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</si>
  <si>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</si>
  <si>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</si>
  <si>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</si>
  <si>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</si>
  <si>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</si>
  <si>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</si>
  <si>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</si>
  <si>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</si>
  <si>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</si>
  <si>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</si>
  <si>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</si>
  <si>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</si>
  <si>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</si>
  <si>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</si>
  <si>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</si>
  <si>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</si>
  <si>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</si>
  <si>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</si>
  <si>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</si>
  <si>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</si>
  <si>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</si>
  <si>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</si>
  <si>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</si>
  <si>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</si>
  <si>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</si>
  <si>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</si>
  <si>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</si>
  <si>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</si>
  <si>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</si>
  <si>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</si>
  <si>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</si>
  <si>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</si>
  <si>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</si>
  <si>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</si>
  <si>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</si>
  <si>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</si>
  <si>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</si>
  <si>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</si>
  <si>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</si>
  <si>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</si>
  <si>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</si>
  <si>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</si>
  <si>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</si>
  <si>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</si>
  <si>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</si>
  <si>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</si>
  <si>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</si>
  <si>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</si>
  <si>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</si>
  <si>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</si>
  <si>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</si>
  <si>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</si>
  <si>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</si>
  <si>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</si>
  <si>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</si>
  <si>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</si>
  <si>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</si>
  <si>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</si>
  <si>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</si>
  <si>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</si>
  <si>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</si>
  <si>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</si>
  <si>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</si>
  <si>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</si>
  <si>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</si>
  <si>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</si>
  <si>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</si>
  <si>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</si>
  <si>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</si>
  <si>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</si>
  <si>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</si>
  <si>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</si>
  <si>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</si>
  <si>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</si>
  <si>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</si>
  <si>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</si>
  <si>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</si>
  <si>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</si>
  <si>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</si>
  <si>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</si>
  <si>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</si>
  <si>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</si>
  <si>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</si>
  <si>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</si>
  <si>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</si>
  <si>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</si>
  <si>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</si>
  <si>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</si>
  <si>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</si>
  <si>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</si>
  <si>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</si>
  <si>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</si>
  <si>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</si>
  <si>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</si>
  <si>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</si>
  <si>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</si>
  <si>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</si>
  <si>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</si>
  <si>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</si>
  <si>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</si>
  <si>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</si>
  <si>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</si>
  <si>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</si>
  <si>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</si>
  <si>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</si>
  <si>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</si>
  <si>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</si>
  <si>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</si>
  <si>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</si>
  <si>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</si>
  <si>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</si>
  <si>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</si>
  <si>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</si>
  <si>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</si>
  <si>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</si>
  <si>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</si>
  <si>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</si>
  <si>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</si>
  <si>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</si>
  <si>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</si>
  <si>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</si>
  <si>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</si>
  <si>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</si>
  <si>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</si>
  <si>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</si>
  <si>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</si>
  <si>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</si>
  <si>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</si>
  <si>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</si>
  <si>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</si>
  <si>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</si>
  <si>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</si>
  <si>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</si>
  <si>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</si>
  <si>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</si>
  <si>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</si>
  <si>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</si>
  <si>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</si>
  <si>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</si>
  <si>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</si>
  <si>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</si>
  <si>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</si>
  <si>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</si>
  <si>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</si>
  <si>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</si>
  <si>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</si>
  <si>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</si>
  <si>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</si>
  <si>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</si>
  <si>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</si>
  <si>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</si>
  <si>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</si>
  <si>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</si>
  <si>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</si>
  <si>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</si>
  <si>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</si>
  <si>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</si>
  <si>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</si>
  <si>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</si>
  <si>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</si>
  <si>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</si>
  <si>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</si>
  <si>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</si>
  <si>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</si>
  <si>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</si>
  <si>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</si>
  <si>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</si>
  <si>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</si>
  <si>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</si>
  <si>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</si>
  <si>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</si>
  <si>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</si>
  <si>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</si>
  <si>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</si>
  <si>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</si>
  <si>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</si>
  <si>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</si>
  <si>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</si>
  <si>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</si>
  <si>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</si>
  <si>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</si>
  <si>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</si>
  <si>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</si>
  <si>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</si>
  <si>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</si>
  <si>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</si>
  <si>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</si>
  <si>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</si>
  <si>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</si>
  <si>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</si>
  <si>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</si>
  <si>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</si>
  <si>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</si>
  <si>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</si>
  <si>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</si>
  <si>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</si>
  <si>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</si>
  <si>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</si>
  <si>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</si>
  <si>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</si>
  <si>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</si>
  <si>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</si>
  <si>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</si>
  <si>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</si>
  <si>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</si>
  <si>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</si>
  <si>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</si>
  <si>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</si>
  <si>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</si>
  <si>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</si>
  <si>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</si>
  <si>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</si>
  <si>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</si>
  <si>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</si>
  <si>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</si>
  <si>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</si>
  <si>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</si>
  <si>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</si>
  <si>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</si>
  <si>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</si>
  <si>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</si>
  <si>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</si>
  <si>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</si>
  <si>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</si>
  <si>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</si>
  <si>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</si>
  <si>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</si>
  <si>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</si>
  <si>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</si>
  <si>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</si>
  <si>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</si>
  <si>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</si>
  <si>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</si>
  <si>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</si>
  <si>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</si>
  <si>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</si>
  <si>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</si>
  <si>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</si>
  <si>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</si>
  <si>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</si>
  <si>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</si>
  <si>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</si>
  <si>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</si>
  <si>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</si>
  <si>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</si>
  <si>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</si>
  <si>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</si>
  <si>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</si>
  <si>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</si>
  <si>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</si>
  <si>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</si>
  <si>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</si>
  <si>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</si>
  <si>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</si>
  <si>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</si>
  <si>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</si>
  <si>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</si>
  <si>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</si>
  <si>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</si>
  <si>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</si>
  <si>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</si>
  <si>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</si>
  <si>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</si>
  <si>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</si>
  <si>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</si>
  <si>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</si>
  <si>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</si>
  <si>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</si>
  <si>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</si>
  <si>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</si>
  <si>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</si>
  <si>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</si>
  <si>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</si>
  <si>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</si>
  <si>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</si>
  <si>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</si>
  <si>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</si>
  <si>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</si>
  <si>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</si>
  <si>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</si>
  <si>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</si>
  <si>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</si>
  <si>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</si>
  <si>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</si>
  <si>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</si>
  <si>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</si>
  <si>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</si>
  <si>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</si>
  <si>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</si>
  <si>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</si>
  <si>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</si>
  <si>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</si>
  <si>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</si>
  <si>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</si>
  <si>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</si>
  <si>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</si>
  <si>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</si>
  <si>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</si>
  <si>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</si>
  <si>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</si>
  <si>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</si>
  <si>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</si>
  <si>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</si>
  <si>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</si>
  <si>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</si>
  <si>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</si>
  <si>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</si>
  <si>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</si>
  <si>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</si>
  <si>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</si>
  <si>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</si>
  <si>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</si>
  <si>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</si>
  <si>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</si>
  <si>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</si>
  <si>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</si>
  <si>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</si>
  <si>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</si>
  <si>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</si>
  <si>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</si>
  <si>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</si>
  <si>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</si>
  <si>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</si>
  <si>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</si>
  <si>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</si>
  <si>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</si>
  <si>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</si>
  <si>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</si>
  <si>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</si>
  <si>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</si>
  <si>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</si>
  <si>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</si>
  <si>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</si>
  <si>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</si>
  <si>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</si>
  <si>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</si>
  <si>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</si>
  <si>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</si>
  <si>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</si>
  <si>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</si>
  <si>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</si>
  <si>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</si>
  <si>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</si>
  <si>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</si>
  <si>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</si>
  <si>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</si>
  <si>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</si>
  <si>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</si>
  <si>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</si>
  <si>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</si>
  <si>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</si>
  <si>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</si>
  <si>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</si>
  <si>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</si>
  <si>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</si>
  <si>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</si>
  <si>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</si>
  <si>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</si>
  <si>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</si>
  <si>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</si>
  <si>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</si>
  <si>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</si>
  <si>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</si>
  <si>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</si>
  <si>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</si>
  <si>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</si>
  <si>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</si>
  <si>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</si>
  <si>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</si>
  <si>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</si>
  <si>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</si>
  <si>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</si>
  <si>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</si>
  <si>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</si>
  <si>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</si>
  <si>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</si>
  <si>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</si>
  <si>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</si>
  <si>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</si>
  <si>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</si>
  <si>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</si>
  <si>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</si>
  <si>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</si>
  <si>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</si>
  <si>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</si>
  <si>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</si>
  <si>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</si>
  <si>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</si>
  <si>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</si>
  <si>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</si>
  <si>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</si>
  <si>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</si>
  <si>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</si>
  <si>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</si>
  <si>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</si>
  <si>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</si>
  <si>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</si>
  <si>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</si>
  <si>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</si>
  <si>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</si>
  <si>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</si>
  <si>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</si>
  <si>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</si>
  <si>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</si>
  <si>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</si>
  <si>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</si>
  <si>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</si>
  <si>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</si>
  <si>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</si>
  <si>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</si>
  <si>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</si>
  <si>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</si>
  <si>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</si>
  <si>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</si>
  <si>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</si>
  <si>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</si>
  <si>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</si>
  <si>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</si>
  <si>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</si>
  <si>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</si>
  <si>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</si>
  <si>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</si>
  <si>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</si>
  <si>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</si>
  <si>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</si>
  <si>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</si>
  <si>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</si>
  <si>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</si>
  <si>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</si>
  <si>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</si>
  <si>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</si>
  <si>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</si>
  <si>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</si>
  <si>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</si>
  <si>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</si>
  <si>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</si>
  <si>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</si>
  <si>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</si>
  <si>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</si>
  <si>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</si>
  <si>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</si>
  <si>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</si>
  <si>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</si>
  <si>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</si>
  <si>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</si>
  <si>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</si>
  <si>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</si>
  <si>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</si>
  <si>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</si>
  <si>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</si>
  <si>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</si>
  <si>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</si>
  <si>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</si>
  <si>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</si>
  <si>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</si>
  <si>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</si>
  <si>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</si>
  <si>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</si>
  <si>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</si>
  <si>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</si>
  <si>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</si>
  <si>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</si>
  <si>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</si>
  <si>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</si>
  <si>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</si>
  <si>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</si>
  <si>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</si>
  <si>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</si>
  <si>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</si>
  <si>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</si>
  <si>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</si>
  <si>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</si>
  <si>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</si>
  <si>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</si>
  <si>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</si>
  <si>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</si>
  <si>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</si>
  <si>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</si>
  <si>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</si>
  <si>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</si>
  <si>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</si>
  <si>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</si>
  <si>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</si>
  <si>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</si>
  <si>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</si>
  <si>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</si>
  <si>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</si>
  <si>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</si>
  <si>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</si>
  <si>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</si>
  <si>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</si>
  <si>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</si>
  <si>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</si>
  <si>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</si>
  <si>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</si>
  <si>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</si>
  <si>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</si>
  <si>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</si>
  <si>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</si>
  <si>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</si>
  <si>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</si>
  <si>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</si>
  <si>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</si>
  <si>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</si>
  <si>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</si>
  <si>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</si>
  <si>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</si>
  <si>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</si>
  <si>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</si>
  <si>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</si>
  <si>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</si>
  <si>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</si>
  <si>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</si>
  <si>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</si>
  <si>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</si>
  <si>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</si>
  <si>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</si>
  <si>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</si>
  <si>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</si>
  <si>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</si>
  <si>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</si>
  <si>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</si>
  <si>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</si>
  <si>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</si>
  <si>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</si>
  <si>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</si>
  <si>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</si>
  <si>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</si>
  <si>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</si>
  <si>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</si>
  <si>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</si>
  <si>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</si>
  <si>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</si>
  <si>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</si>
  <si>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</si>
  <si>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</si>
  <si>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</si>
  <si>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</si>
  <si>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</si>
  <si>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</si>
  <si>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</si>
  <si>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</si>
  <si>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</si>
  <si>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</si>
  <si>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</si>
  <si>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</si>
  <si>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</si>
  <si>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</si>
  <si>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</si>
  <si>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</si>
  <si>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</si>
  <si>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</si>
  <si>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</si>
  <si>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</si>
  <si>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</si>
  <si>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</si>
  <si>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</si>
  <si>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</si>
  <si>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</si>
  <si>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</si>
  <si>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</si>
  <si>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</si>
  <si>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</si>
  <si>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</si>
  <si>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</si>
  <si>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</si>
  <si>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</si>
  <si>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</si>
  <si>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</si>
  <si>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</si>
  <si>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</si>
  <si>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</si>
  <si>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</si>
  <si>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</si>
  <si>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</si>
  <si>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</si>
  <si>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</si>
  <si>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</si>
  <si>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</si>
  <si>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</si>
  <si>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</si>
  <si>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</si>
  <si>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</si>
  <si>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</si>
  <si>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</si>
  <si>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</si>
  <si>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</si>
  <si>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</si>
  <si>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</si>
  <si>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</si>
  <si>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</si>
  <si>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</si>
  <si>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</si>
  <si>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</si>
  <si>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</si>
  <si>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</si>
  <si>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</si>
  <si>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</si>
  <si>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</si>
  <si>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</si>
  <si>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</si>
  <si>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</si>
  <si>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</si>
  <si>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</si>
  <si>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</si>
  <si>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</si>
  <si>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</si>
  <si>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</si>
  <si>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</si>
  <si>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</si>
  <si>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</si>
  <si>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</si>
  <si>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</si>
  <si>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</si>
  <si>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</si>
  <si>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</si>
  <si>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</si>
  <si>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</si>
  <si>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</si>
  <si>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</si>
  <si>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</si>
  <si>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</si>
  <si>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</si>
  <si>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</si>
  <si>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</si>
  <si>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</si>
  <si>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</si>
  <si>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</si>
  <si>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</si>
  <si>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</si>
  <si>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</si>
  <si>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</si>
  <si>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</si>
  <si>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</si>
  <si>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</si>
  <si>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</si>
  <si>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</si>
  <si>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</si>
  <si>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</si>
  <si>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</si>
  <si>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</si>
  <si>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</si>
  <si>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</si>
  <si>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</si>
  <si>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</si>
  <si>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</si>
  <si>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</si>
  <si>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</si>
  <si>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</si>
  <si>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</si>
  <si>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</si>
  <si>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</si>
  <si>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</si>
  <si>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</si>
  <si>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</si>
  <si>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</si>
  <si>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</si>
  <si>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</si>
  <si>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</si>
  <si>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</si>
  <si>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</si>
  <si>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</si>
  <si>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</si>
  <si>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</si>
  <si>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</si>
  <si>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</si>
  <si>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</si>
  <si>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</si>
  <si>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</si>
  <si>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</si>
  <si>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</si>
  <si>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</si>
  <si>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</si>
  <si>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</si>
  <si>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</si>
  <si>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</si>
  <si>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</si>
  <si>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</si>
  <si>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</si>
  <si>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</si>
  <si>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</si>
  <si>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</si>
  <si>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</si>
  <si>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</si>
  <si>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</si>
  <si>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</si>
  <si>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</si>
  <si>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</si>
  <si>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</si>
  <si>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</si>
  <si>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</si>
  <si>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</si>
  <si>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</si>
  <si>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</si>
  <si>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</si>
  <si>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</si>
  <si>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</si>
  <si>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</si>
  <si>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</si>
  <si>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</si>
  <si>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</si>
  <si>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</si>
  <si>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</si>
  <si>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</si>
  <si>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</si>
  <si>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</si>
  <si>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</si>
  <si>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</si>
  <si>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</si>
  <si>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</si>
  <si>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</si>
  <si>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</si>
  <si>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</si>
  <si>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</si>
  <si>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</si>
  <si>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</si>
  <si>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</si>
  <si>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</si>
  <si>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</si>
  <si>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</si>
  <si>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</si>
  <si>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</si>
  <si>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</si>
  <si>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</si>
  <si>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</si>
  <si>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</si>
  <si>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</si>
  <si>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</si>
  <si>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</si>
  <si>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</si>
  <si>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</si>
  <si>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</si>
  <si>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</si>
  <si>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</si>
  <si>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</si>
  <si>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</si>
  <si>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</si>
  <si>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</si>
  <si>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</si>
  <si>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</si>
  <si>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</si>
  <si>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</si>
  <si>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</si>
  <si>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</si>
  <si>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</si>
  <si>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</si>
  <si>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</si>
  <si>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</si>
  <si>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</si>
  <si>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</si>
  <si>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</si>
  <si>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</si>
  <si>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</si>
  <si>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</si>
  <si>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</si>
  <si>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</si>
  <si>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</si>
  <si>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</si>
  <si>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</si>
  <si>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</si>
  <si>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</si>
  <si>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</si>
  <si>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</si>
  <si>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</si>
  <si>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</si>
  <si>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</si>
  <si>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</si>
  <si>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</si>
  <si>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</si>
  <si>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</si>
  <si>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</si>
  <si>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</si>
  <si>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</si>
  <si>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</si>
  <si>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</si>
  <si>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</si>
  <si>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</si>
  <si>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</si>
  <si>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</si>
  <si>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</si>
  <si>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</si>
  <si>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</si>
  <si>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</si>
  <si>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</si>
  <si>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</si>
  <si>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</si>
  <si>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</si>
  <si>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</si>
  <si>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</si>
  <si>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</si>
  <si>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</si>
  <si>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</si>
  <si>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</si>
  <si>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</si>
  <si>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</si>
  <si>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</si>
  <si>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</si>
  <si>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</si>
  <si>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</si>
  <si>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</si>
  <si>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</si>
  <si>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</si>
  <si>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</si>
  <si>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</si>
  <si>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</si>
  <si>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</si>
  <si>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</si>
  <si>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</si>
  <si>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</si>
  <si>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</si>
  <si>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</si>
  <si>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</si>
  <si>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</si>
  <si>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</si>
  <si>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</si>
  <si>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</si>
  <si>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</si>
  <si>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</si>
  <si>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</si>
  <si>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</si>
  <si>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</si>
  <si>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</si>
  <si>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</si>
  <si>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</si>
  <si>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</si>
  <si>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</si>
  <si>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</si>
  <si>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</si>
  <si>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</si>
  <si>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</si>
  <si>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</si>
  <si>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</si>
  <si>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</si>
  <si>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</si>
  <si>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</si>
  <si>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</si>
  <si>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</si>
  <si>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</si>
  <si>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</si>
  <si>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</si>
  <si>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</si>
  <si>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</si>
  <si>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</si>
  <si>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</si>
  <si>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</si>
  <si>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</si>
  <si>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</si>
  <si>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</si>
  <si>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</si>
  <si>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</si>
  <si>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</si>
  <si>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</si>
  <si>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</si>
  <si>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</si>
  <si>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</si>
  <si>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</si>
  <si>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</si>
  <si>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</si>
  <si>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</si>
  <si>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</si>
  <si>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</si>
  <si>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</si>
  <si>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</si>
  <si>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</si>
  <si>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</si>
  <si>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</si>
  <si>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</si>
  <si>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</si>
  <si>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</si>
  <si>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</si>
  <si>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</si>
  <si>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</si>
  <si>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</si>
  <si>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</si>
  <si>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</si>
  <si>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</si>
  <si>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</si>
  <si>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</si>
  <si>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</si>
  <si>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</si>
  <si>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</si>
  <si>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</si>
  <si>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</si>
  <si>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</si>
  <si>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</si>
  <si>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</si>
  <si>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</si>
  <si>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</si>
  <si>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</si>
  <si>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</si>
  <si>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</si>
  <si>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</si>
  <si>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</si>
  <si>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</si>
  <si>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</si>
  <si>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</si>
  <si>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</si>
  <si>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</si>
  <si>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</si>
  <si>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</si>
  <si>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</si>
  <si>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</si>
  <si>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</si>
  <si>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</si>
  <si>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</si>
  <si>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</si>
  <si>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</si>
  <si>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</si>
  <si>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</si>
  <si>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</si>
  <si>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</si>
  <si>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</si>
  <si>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</si>
  <si>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</si>
  <si>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</si>
  <si>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</si>
  <si>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</si>
  <si>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</si>
  <si>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</si>
  <si>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</si>
  <si>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</si>
  <si>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</si>
  <si>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</si>
  <si>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</si>
  <si>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</si>
  <si>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</si>
  <si>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</si>
  <si>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</si>
  <si>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</si>
  <si>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</si>
  <si>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</si>
  <si>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</si>
  <si>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</si>
  <si>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</si>
  <si>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</si>
  <si>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</si>
  <si>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</si>
  <si>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</si>
  <si>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</si>
  <si>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</si>
  <si>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</si>
  <si>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</si>
  <si>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</si>
  <si>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</si>
  <si>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</si>
  <si>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</si>
  <si>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</si>
  <si>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</si>
  <si>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</si>
  <si>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</si>
  <si>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</si>
  <si>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</si>
  <si>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</si>
  <si>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</si>
  <si>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</si>
  <si>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</si>
  <si>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</si>
  <si>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</si>
  <si>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</si>
  <si>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</si>
  <si>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</si>
  <si>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</si>
  <si>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</si>
  <si>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</si>
  <si>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</si>
  <si>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</si>
  <si>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</si>
  <si>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</si>
  <si>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</si>
  <si>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</si>
  <si>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</si>
  <si>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</si>
  <si>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</si>
  <si>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</si>
  <si>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</si>
  <si>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</si>
  <si>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</si>
  <si>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</si>
  <si>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</si>
  <si>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</si>
  <si>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</si>
  <si>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</si>
  <si>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</si>
  <si>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</si>
  <si>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</si>
  <si>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</si>
  <si>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</si>
  <si>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</si>
  <si>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</si>
  <si>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</si>
  <si>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</si>
  <si>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</si>
  <si>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</si>
  <si>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</si>
  <si>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</si>
  <si>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</si>
  <si>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</si>
  <si>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</si>
  <si>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</si>
  <si>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</si>
  <si>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</si>
  <si>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</si>
  <si>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</si>
  <si>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</si>
  <si>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</si>
  <si>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</si>
  <si>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</si>
  <si>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</si>
  <si>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</si>
  <si>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</si>
  <si>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</si>
  <si>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</si>
  <si>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</si>
  <si>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</si>
  <si>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</si>
  <si>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</si>
  <si>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</si>
  <si>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</si>
  <si>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</si>
  <si>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</si>
  <si>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</si>
  <si>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</si>
  <si>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</si>
  <si>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</si>
  <si>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</si>
  <si>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</si>
  <si>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</si>
  <si>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</si>
  <si>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</si>
  <si>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</si>
  <si>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</si>
  <si>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</si>
  <si>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</si>
  <si>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</si>
  <si>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</si>
  <si>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</si>
  <si>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</si>
  <si>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</si>
  <si>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</si>
  <si>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</si>
  <si>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</si>
  <si>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</si>
  <si>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</si>
  <si>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</si>
  <si>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</si>
  <si>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</si>
  <si>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</si>
  <si>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</si>
  <si>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</si>
  <si>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</si>
  <si>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</si>
  <si>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</si>
  <si>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</si>
  <si>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</si>
  <si>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</si>
  <si>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</si>
  <si>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</si>
  <si>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</si>
  <si>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</si>
  <si>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</si>
  <si>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</si>
  <si>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</si>
  <si>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</si>
  <si>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</si>
  <si>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</si>
  <si>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</si>
  <si>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</si>
  <si>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</si>
  <si>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</si>
  <si>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</si>
  <si>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</si>
  <si>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</si>
  <si>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</si>
  <si>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</si>
  <si>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</si>
  <si>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</si>
  <si>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</si>
  <si>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</si>
  <si>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</si>
  <si>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</si>
  <si>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</si>
  <si>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</si>
  <si>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</si>
  <si>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</si>
  <si>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</si>
  <si>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</si>
  <si>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</si>
  <si>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</si>
  <si>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</si>
  <si>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</si>
  <si>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</si>
  <si>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</si>
  <si>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</si>
  <si>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</si>
  <si>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</si>
  <si>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</si>
  <si>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</si>
  <si>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</si>
  <si>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</si>
  <si>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</si>
  <si>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</si>
  <si>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</si>
  <si>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</si>
  <si>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</si>
  <si>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</si>
  <si>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</si>
  <si>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</si>
  <si>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</si>
  <si>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</si>
  <si>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</si>
  <si>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</si>
  <si>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</si>
  <si>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</si>
  <si>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</si>
  <si>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</si>
  <si>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</si>
  <si>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</si>
  <si>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</si>
  <si>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</si>
  <si>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</si>
  <si>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</si>
  <si>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</si>
  <si>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</si>
  <si>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</si>
  <si>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</si>
  <si>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</si>
  <si>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</si>
  <si>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</si>
  <si>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</si>
  <si>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</si>
  <si>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</si>
  <si>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</si>
  <si>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</si>
  <si>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</si>
  <si>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</si>
  <si>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</si>
  <si>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</si>
  <si>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</si>
  <si>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</si>
  <si>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</si>
  <si>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</si>
  <si>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</si>
  <si>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</si>
  <si>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</si>
  <si>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</si>
  <si>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</si>
  <si>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</si>
  <si>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</si>
  <si>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</si>
  <si>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</si>
  <si>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</si>
  <si>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</si>
  <si>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</si>
  <si>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</si>
  <si>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</si>
  <si>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</si>
  <si>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</si>
  <si>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</si>
  <si>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</si>
  <si>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</si>
  <si>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</si>
  <si>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</si>
  <si>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</si>
  <si>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</si>
  <si>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</si>
  <si>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</si>
  <si>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</si>
  <si>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</si>
  <si>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</si>
  <si>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</si>
  <si>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</si>
  <si>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</si>
  <si>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</si>
  <si>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</si>
  <si>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</si>
  <si>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</si>
  <si>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</si>
  <si>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</si>
  <si>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</si>
  <si>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</si>
  <si>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</si>
  <si>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</si>
  <si>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</si>
  <si>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</si>
  <si>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</si>
  <si>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</si>
  <si>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</si>
  <si>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</si>
  <si>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</si>
  <si>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</si>
  <si>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</si>
  <si>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</si>
  <si>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</si>
  <si>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</si>
  <si>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</si>
  <si>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</si>
  <si>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</si>
  <si>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</si>
  <si>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</si>
  <si>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</si>
  <si>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</si>
  <si>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</si>
  <si>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</si>
  <si>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</si>
  <si>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</si>
  <si>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</si>
  <si>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</si>
  <si>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</si>
  <si>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</si>
  <si>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</si>
  <si>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</si>
  <si>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</si>
  <si>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</si>
  <si>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</si>
  <si>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</si>
  <si>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</si>
  <si>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</si>
  <si>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</si>
  <si>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</si>
  <si>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</si>
  <si>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</si>
  <si>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</si>
  <si>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</si>
  <si>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</si>
  <si>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</si>
  <si>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</si>
  <si>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</si>
  <si>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</si>
  <si>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</si>
  <si>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</si>
  <si>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</si>
  <si>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</si>
  <si>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</si>
  <si>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</si>
  <si>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</si>
  <si>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</si>
  <si>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</si>
  <si>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</si>
  <si>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</si>
  <si>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</si>
  <si>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</si>
  <si>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</si>
  <si>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</si>
  <si>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</si>
  <si>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</si>
  <si>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</si>
  <si>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</si>
  <si>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</si>
  <si>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</si>
  <si>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</si>
  <si>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</si>
  <si>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</si>
  <si>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</si>
  <si>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</si>
  <si>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</si>
  <si>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</si>
  <si>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</si>
  <si>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</si>
  <si>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</si>
  <si>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</si>
  <si>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</si>
  <si>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</si>
  <si>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</si>
  <si>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</si>
  <si>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</si>
  <si>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</si>
  <si>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</si>
  <si>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</si>
  <si>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</si>
  <si>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</si>
  <si>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</si>
  <si>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</si>
  <si>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</si>
  <si>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</si>
  <si>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</si>
  <si>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</si>
  <si>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</si>
  <si>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</si>
  <si>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</si>
  <si>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</si>
  <si>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</si>
  <si>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</si>
  <si>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</si>
  <si>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</si>
  <si>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</si>
  <si>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</si>
  <si>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</si>
  <si>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</si>
  <si>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</si>
  <si>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</si>
  <si>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</si>
  <si>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</si>
  <si>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</si>
  <si>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</si>
  <si>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</si>
  <si>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</si>
  <si>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</si>
  <si>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</si>
  <si>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</si>
  <si>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</si>
  <si>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</si>
  <si>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</si>
  <si>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</si>
  <si>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</si>
  <si>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</si>
  <si>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</si>
  <si>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</si>
  <si>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</si>
  <si>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</si>
  <si>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</si>
  <si>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</si>
  <si>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</si>
  <si>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</si>
  <si>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</si>
  <si>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</si>
  <si>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</si>
  <si>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</si>
  <si>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</si>
  <si>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</si>
  <si>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</si>
  <si>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</si>
  <si>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</si>
  <si>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</si>
  <si>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</si>
  <si>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</si>
  <si>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</si>
  <si>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</si>
  <si>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</si>
  <si>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</si>
  <si>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</si>
  <si>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</si>
  <si>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</si>
  <si>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</si>
  <si>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</si>
  <si>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</si>
  <si>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</si>
  <si>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</si>
  <si>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</si>
  <si>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</si>
  <si>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</si>
  <si>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</si>
  <si>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</si>
  <si>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</si>
  <si>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</si>
  <si>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</si>
  <si>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</si>
  <si>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</si>
  <si>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</si>
  <si>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</si>
  <si>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</si>
  <si>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</si>
  <si>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</si>
  <si>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</si>
  <si>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</si>
  <si>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</si>
  <si>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</si>
  <si>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</si>
  <si>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</si>
  <si>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</si>
  <si>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</si>
  <si>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</si>
  <si>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</si>
  <si>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</si>
  <si>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</si>
  <si>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</si>
  <si>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</si>
  <si>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</si>
  <si>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</si>
  <si>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</si>
  <si>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</si>
  <si>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</si>
  <si>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</si>
  <si>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</si>
  <si>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</si>
  <si>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</si>
  <si>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</si>
  <si>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</si>
  <si>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</si>
  <si>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</si>
  <si>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</si>
  <si>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</si>
  <si>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</si>
  <si>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</si>
  <si>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</si>
  <si>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</si>
  <si>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</si>
  <si>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</si>
  <si>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</si>
  <si>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</si>
  <si>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</si>
  <si>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</si>
  <si>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</si>
  <si>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</si>
  <si>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</si>
  <si>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</si>
  <si>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</si>
  <si>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</si>
  <si>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</si>
  <si>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</si>
  <si>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</si>
  <si>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</si>
  <si>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</si>
  <si>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</si>
  <si>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</si>
  <si>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</si>
  <si>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</si>
  <si>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</si>
  <si>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</si>
  <si>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</si>
  <si>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</si>
  <si>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</si>
  <si>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</si>
  <si>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</si>
  <si>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</si>
  <si>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</si>
  <si>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</si>
  <si>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</si>
  <si>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</si>
  <si>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</si>
  <si>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</si>
  <si>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</si>
  <si>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</si>
  <si>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</si>
  <si>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</si>
  <si>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</si>
  <si>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</si>
  <si>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</si>
  <si>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</si>
  <si>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</si>
  <si>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</si>
  <si>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</si>
  <si>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</si>
  <si>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</si>
  <si>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</si>
  <si>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</si>
  <si>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</si>
  <si>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</si>
  <si>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</si>
  <si>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</si>
  <si>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</si>
  <si>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</si>
  <si>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</si>
  <si>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</si>
  <si>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</si>
  <si>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</si>
  <si>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</si>
  <si>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</si>
  <si>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</si>
  <si>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</si>
  <si>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</si>
  <si>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</si>
  <si>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</si>
  <si>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</si>
  <si>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</si>
  <si>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</si>
  <si>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</si>
  <si>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</si>
  <si>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</si>
  <si>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</si>
  <si>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</si>
  <si>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</si>
  <si>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</si>
  <si>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</si>
  <si>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</si>
  <si>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</si>
  <si>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</si>
  <si>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</si>
  <si>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</si>
  <si>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</si>
  <si>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</si>
  <si>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</si>
  <si>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</si>
  <si>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</si>
  <si>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</si>
  <si>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</si>
  <si>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</si>
  <si>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</si>
  <si>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</si>
  <si>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</si>
  <si>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</si>
  <si>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</si>
  <si>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</si>
  <si>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</si>
  <si>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</si>
  <si>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</si>
  <si>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</si>
  <si>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</si>
  <si>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</si>
  <si>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</si>
  <si>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</si>
  <si>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</si>
  <si>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</si>
  <si>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</si>
  <si>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</si>
  <si>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</si>
  <si>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</si>
  <si>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</si>
  <si>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</si>
  <si>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</si>
  <si>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</si>
  <si>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</si>
  <si>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</si>
  <si>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</si>
  <si>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</si>
  <si>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</si>
  <si>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</si>
  <si>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</si>
  <si>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</si>
  <si>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</si>
  <si>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</si>
  <si>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</si>
  <si>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</si>
  <si>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</si>
  <si>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</si>
  <si>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</si>
  <si>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</si>
  <si>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</si>
  <si>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</si>
  <si>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</si>
  <si>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</si>
  <si>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</si>
  <si>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</si>
  <si>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</si>
  <si>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</si>
  <si>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</si>
  <si>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</si>
  <si>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</si>
  <si>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</si>
  <si>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</si>
  <si>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</si>
  <si>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</si>
  <si>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</si>
  <si>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</si>
  <si>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</si>
  <si>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</si>
  <si>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</si>
  <si>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</si>
  <si>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</si>
  <si>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</si>
  <si>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</si>
  <si>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</si>
  <si>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</si>
  <si>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</si>
  <si>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</si>
  <si>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</si>
  <si>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</si>
  <si>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</si>
  <si>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</si>
  <si>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</si>
  <si>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</si>
  <si>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</si>
  <si>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</si>
  <si>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</si>
  <si>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</si>
  <si>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</si>
  <si>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</si>
  <si>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</si>
  <si>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</si>
  <si>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</si>
  <si>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</si>
  <si>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</si>
  <si>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</si>
  <si>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</si>
  <si>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</si>
  <si>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</si>
  <si>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</si>
  <si>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</si>
  <si>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</si>
  <si>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</si>
  <si>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</si>
  <si>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</si>
  <si>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</si>
  <si>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</si>
  <si>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</si>
  <si>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</si>
  <si>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</si>
  <si>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</si>
  <si>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</si>
  <si>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</si>
  <si>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</si>
  <si>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</si>
  <si>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</si>
  <si>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</si>
  <si>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</si>
  <si>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</si>
  <si>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</si>
  <si>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</si>
  <si>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</si>
  <si>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</si>
  <si>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</si>
  <si>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</si>
  <si>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</si>
  <si>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</si>
  <si>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</si>
  <si>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</si>
  <si>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</si>
  <si>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</si>
  <si>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</si>
  <si>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</si>
  <si>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</si>
  <si>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</si>
  <si>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</si>
  <si>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</si>
  <si>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</si>
  <si>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</si>
  <si>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</si>
  <si>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</si>
  <si>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</si>
  <si>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</si>
  <si>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</si>
  <si>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</si>
  <si>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</si>
  <si>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</si>
  <si>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</si>
  <si>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</si>
  <si>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</si>
  <si>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</si>
  <si>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</si>
  <si>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</si>
  <si>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</si>
  <si>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</si>
  <si>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</si>
  <si>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</si>
  <si>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</si>
  <si>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</si>
  <si>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</si>
  <si>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</si>
  <si>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</si>
  <si>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</si>
  <si>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</si>
  <si>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</si>
  <si>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</si>
  <si>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</si>
  <si>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</si>
  <si>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</si>
  <si>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</si>
  <si>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</si>
  <si>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</si>
  <si>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</si>
  <si>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</si>
  <si>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</si>
  <si>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</si>
  <si>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</si>
  <si>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</si>
  <si>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</si>
  <si>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</si>
  <si>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</si>
  <si>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</si>
  <si>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</si>
  <si>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</si>
  <si>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</si>
  <si>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</si>
  <si>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</si>
  <si>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</si>
  <si>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</si>
  <si>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</si>
  <si>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</si>
  <si>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</si>
  <si>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</si>
  <si>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</si>
  <si>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</si>
  <si>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</si>
  <si>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</si>
  <si>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</si>
  <si>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</si>
  <si>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</si>
  <si>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</si>
  <si>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</si>
  <si>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</si>
  <si>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</si>
  <si>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</si>
  <si>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</si>
  <si>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</si>
  <si>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</si>
  <si>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</si>
  <si>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</si>
  <si>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</si>
  <si>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</si>
  <si>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</si>
  <si>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</si>
  <si>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</si>
  <si>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</si>
  <si>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</si>
  <si>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</si>
  <si>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</si>
  <si>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</si>
  <si>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</si>
  <si>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</si>
  <si>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</si>
  <si>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</si>
  <si>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</si>
  <si>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</si>
  <si>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</si>
  <si>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</si>
  <si>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</si>
  <si>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</si>
  <si>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</si>
  <si>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</si>
  <si>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</si>
  <si>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</si>
  <si>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</si>
  <si>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</si>
  <si>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</si>
  <si>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</si>
  <si>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</si>
  <si>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</si>
  <si>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</si>
  <si>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</si>
  <si>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</si>
  <si>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</si>
  <si>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</si>
  <si>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</si>
  <si>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</si>
  <si>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</si>
  <si>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</si>
  <si>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</si>
  <si>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</si>
  <si>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</si>
  <si>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</si>
  <si>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</si>
  <si>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</si>
  <si>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</si>
  <si>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</si>
  <si>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</si>
  <si>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</si>
  <si>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</si>
  <si>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</si>
  <si>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</si>
  <si>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</si>
  <si>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</si>
  <si>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</si>
  <si>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</si>
  <si>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</si>
  <si>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</si>
  <si>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</si>
  <si>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</si>
  <si>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</si>
  <si>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</si>
  <si>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</si>
  <si>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</si>
  <si>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</si>
  <si>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</si>
  <si>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</si>
  <si>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</si>
  <si>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</si>
  <si>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</si>
  <si>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</si>
  <si>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</si>
  <si>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</si>
  <si>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</si>
  <si>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</si>
  <si>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</si>
  <si>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</si>
  <si>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</si>
  <si>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</si>
  <si>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</si>
  <si>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</si>
  <si>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</si>
  <si>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</si>
  <si>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</si>
  <si>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</si>
  <si>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</si>
  <si>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</si>
  <si>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</si>
  <si>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</si>
  <si>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</si>
  <si>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</si>
  <si>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</si>
  <si>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</si>
  <si>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</si>
  <si>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</si>
  <si>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</si>
  <si>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</si>
  <si>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</si>
  <si>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</si>
  <si>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</si>
  <si>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</si>
  <si>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</si>
  <si>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</si>
  <si>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</si>
  <si>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</si>
  <si>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</si>
  <si>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</si>
  <si>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</si>
  <si>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</si>
  <si>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</si>
  <si>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</si>
  <si>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</si>
  <si>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</si>
  <si>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</si>
  <si>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</si>
  <si>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</si>
  <si>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</si>
  <si>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</si>
  <si>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</si>
  <si>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</si>
  <si>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</si>
  <si>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</si>
  <si>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</si>
  <si>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</si>
  <si>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</si>
  <si>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</si>
  <si>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</si>
  <si>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</si>
  <si>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</si>
  <si>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</si>
  <si>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</si>
  <si>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</si>
  <si>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</si>
  <si>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</si>
  <si>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</si>
  <si>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</si>
  <si>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</si>
  <si>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</si>
  <si>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</si>
  <si>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</si>
  <si>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</si>
  <si>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</si>
  <si>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</si>
  <si>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</si>
  <si>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</si>
  <si>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</si>
  <si>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</si>
  <si>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</si>
  <si>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</si>
  <si>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</si>
  <si>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</si>
  <si>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</si>
  <si>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</si>
  <si>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</si>
  <si>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</si>
  <si>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</si>
  <si>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</si>
  <si>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</si>
  <si>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</si>
  <si>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</si>
  <si>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</si>
  <si>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</si>
  <si>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</si>
  <si>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</si>
  <si>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</si>
  <si>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</si>
  <si>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</si>
  <si>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</si>
  <si>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</si>
  <si>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</si>
  <si>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</si>
  <si>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</si>
  <si>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</si>
  <si>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</si>
  <si>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</si>
  <si>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</si>
  <si>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</si>
  <si>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</si>
  <si>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</si>
  <si>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</si>
  <si>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</si>
  <si>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</si>
  <si>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</si>
  <si>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</si>
  <si>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</si>
  <si>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</si>
  <si>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</si>
  <si>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</si>
  <si>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</si>
  <si>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</si>
  <si>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</si>
  <si>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</si>
  <si>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</si>
  <si>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</si>
  <si>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</si>
  <si>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</si>
  <si>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</si>
  <si>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</si>
  <si>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</si>
  <si>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</si>
  <si>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</si>
  <si>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</si>
  <si>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</si>
  <si>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</si>
  <si>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</si>
  <si>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</si>
  <si>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</si>
  <si>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</si>
  <si>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</si>
  <si>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</si>
  <si>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</si>
  <si>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</si>
  <si>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</si>
  <si>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</si>
  <si>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</si>
  <si>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</si>
  <si>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</si>
  <si>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</si>
  <si>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</si>
  <si>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</si>
  <si>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</si>
  <si>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</si>
  <si>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</si>
  <si>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</si>
  <si>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</si>
  <si>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</si>
  <si>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</si>
  <si>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</si>
  <si>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</si>
  <si>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</si>
  <si>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</si>
  <si>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</si>
  <si>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</si>
  <si>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</si>
  <si>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</si>
  <si>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</si>
  <si>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</si>
  <si>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</si>
  <si>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</si>
  <si>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</si>
  <si>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</si>
  <si>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</si>
  <si>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</si>
  <si>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</si>
  <si>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</si>
  <si>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</si>
  <si>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</si>
  <si>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</si>
  <si>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</si>
  <si>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</si>
  <si>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</si>
  <si>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</si>
  <si>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</si>
  <si>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</si>
  <si>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</si>
  <si>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</si>
  <si>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</si>
  <si>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</si>
  <si>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</si>
  <si>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</si>
  <si>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</si>
  <si>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</si>
  <si>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</si>
  <si>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</si>
  <si>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</si>
  <si>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</si>
  <si>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</si>
  <si>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</si>
  <si>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</si>
  <si>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</si>
  <si>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</si>
  <si>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</si>
  <si>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</si>
  <si>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</si>
  <si>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</si>
  <si>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</si>
  <si>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</si>
  <si>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</si>
  <si>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</si>
  <si>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</si>
  <si>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</si>
  <si>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</si>
  <si>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</si>
  <si>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</si>
  <si>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</si>
  <si>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</si>
  <si>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</si>
  <si>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</si>
  <si>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</si>
  <si>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</si>
  <si>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</si>
  <si>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</si>
  <si>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</si>
  <si>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</si>
  <si>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</si>
  <si>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</si>
  <si>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</si>
  <si>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</si>
  <si>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</si>
  <si>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</si>
  <si>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</si>
  <si>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</si>
  <si>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</si>
  <si>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</si>
  <si>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</si>
  <si>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</si>
  <si>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</si>
  <si>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</si>
  <si>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</si>
  <si>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</si>
  <si>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</si>
  <si>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</si>
  <si>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</si>
  <si>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</si>
  <si>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</si>
  <si>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</si>
  <si>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</si>
  <si>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</si>
  <si>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</si>
  <si>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</si>
  <si>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</si>
  <si>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</si>
  <si>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</si>
  <si>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</si>
  <si>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</si>
  <si>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</si>
  <si>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</si>
  <si>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</si>
  <si>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</si>
  <si>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</si>
  <si>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</si>
  <si>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</si>
  <si>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</si>
  <si>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</si>
  <si>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</si>
  <si>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</si>
  <si>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</si>
  <si>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</si>
  <si>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</si>
  <si>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</si>
  <si>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</si>
  <si>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</si>
  <si>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</si>
  <si>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</si>
  <si>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</si>
  <si>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</si>
  <si>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</si>
  <si>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</si>
  <si>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</si>
  <si>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</si>
  <si>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</si>
  <si>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</si>
  <si>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</si>
  <si>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</si>
  <si>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</si>
  <si>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</si>
  <si>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</si>
  <si>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</si>
  <si>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</si>
  <si>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</si>
  <si>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</si>
  <si>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</si>
  <si>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</si>
  <si>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</si>
  <si>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</si>
  <si>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</si>
  <si>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</si>
  <si>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</si>
  <si>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</si>
  <si>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</si>
  <si>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</si>
  <si>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</si>
  <si>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</si>
  <si>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</si>
  <si>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</si>
  <si>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</si>
  <si>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</si>
  <si>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</si>
  <si>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</si>
  <si>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</si>
  <si>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</si>
  <si>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</si>
  <si>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</si>
  <si>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</si>
  <si>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</si>
  <si>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</si>
  <si>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</si>
  <si>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</si>
  <si>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</si>
  <si>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</si>
  <si>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</si>
  <si>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</si>
  <si>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</si>
  <si>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</si>
  <si>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</si>
  <si>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</si>
  <si>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</si>
  <si>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</si>
  <si>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</si>
  <si>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</si>
  <si>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</si>
  <si>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</si>
  <si>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</si>
  <si>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</si>
  <si>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</si>
  <si>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</si>
  <si>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</si>
  <si>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</si>
  <si>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</si>
  <si>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</si>
  <si>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</si>
  <si>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</si>
  <si>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</si>
  <si>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</si>
  <si>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</si>
  <si>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</si>
  <si>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</si>
  <si>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</si>
  <si>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</si>
  <si>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</si>
  <si>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</si>
  <si>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</si>
  <si>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</si>
  <si>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</si>
  <si>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</si>
  <si>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</si>
  <si>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</si>
  <si>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</si>
  <si>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</si>
  <si>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</si>
  <si>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</si>
  <si>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</si>
  <si>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</si>
  <si>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</si>
  <si>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</si>
  <si>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</si>
  <si>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</si>
  <si>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</si>
  <si>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</si>
  <si>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</si>
  <si>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</si>
  <si>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</si>
  <si>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</si>
  <si>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</si>
  <si>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</si>
  <si>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</si>
  <si>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</si>
  <si>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</si>
  <si>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</si>
  <si>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</si>
  <si>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</si>
  <si>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</si>
  <si>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</si>
  <si>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</si>
  <si>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</si>
  <si>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</si>
  <si>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</si>
  <si>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</si>
  <si>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</si>
  <si>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</si>
  <si>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</si>
  <si>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</si>
  <si>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</si>
  <si>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</si>
  <si>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</si>
  <si>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</si>
  <si>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</si>
  <si>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</si>
  <si>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</si>
  <si>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</si>
  <si>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</si>
  <si>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</si>
  <si>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</si>
  <si>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</si>
  <si>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</si>
  <si>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</si>
  <si>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</si>
  <si>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</si>
  <si>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</si>
  <si>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</si>
  <si>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</si>
  <si>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</si>
  <si>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</si>
  <si>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</si>
  <si>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</si>
  <si>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</si>
  <si>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</si>
  <si>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</si>
  <si>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</si>
  <si>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</si>
  <si>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</si>
  <si>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</si>
  <si>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</si>
  <si>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</si>
  <si>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</si>
  <si>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</si>
  <si>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</si>
  <si>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</si>
  <si>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</si>
  <si>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</si>
  <si>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</si>
  <si>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</si>
  <si>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</si>
  <si>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</si>
  <si>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</si>
  <si>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</si>
  <si>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</si>
  <si>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</si>
  <si>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</si>
  <si>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</si>
  <si>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</si>
  <si>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</si>
  <si>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</si>
  <si>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</si>
  <si>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</si>
  <si>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</si>
  <si>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</si>
  <si>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</si>
  <si>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</si>
  <si>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</si>
  <si>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</si>
  <si>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</si>
  <si>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</si>
  <si>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</si>
  <si>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</si>
  <si>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</si>
  <si>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</si>
  <si>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</si>
  <si>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</si>
  <si>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</si>
  <si>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</si>
  <si>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</si>
  <si>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</si>
  <si>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</si>
  <si>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</si>
  <si>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</si>
  <si>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</si>
  <si>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</si>
  <si>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</si>
  <si>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</si>
  <si>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</si>
  <si>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</si>
  <si>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</si>
  <si>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</si>
  <si>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</si>
  <si>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</si>
  <si>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</si>
  <si>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</si>
  <si>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</si>
  <si>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</si>
  <si>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</si>
  <si>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</si>
  <si>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</si>
  <si>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</si>
  <si>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</si>
  <si>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</si>
  <si>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</si>
  <si>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</si>
  <si>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</si>
  <si>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</si>
  <si>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</si>
  <si>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</si>
  <si>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</si>
  <si>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</si>
  <si>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</si>
  <si>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</si>
  <si>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</si>
  <si>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</si>
  <si>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</si>
  <si>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</si>
  <si>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</si>
  <si>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</si>
  <si>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</si>
  <si>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</si>
  <si>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</si>
  <si>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</si>
  <si>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</si>
  <si>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</si>
  <si>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</si>
  <si>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</si>
  <si>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</si>
  <si>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</si>
  <si>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</si>
  <si>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</si>
  <si>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</si>
  <si>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</si>
  <si>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</si>
  <si>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</si>
  <si>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</si>
  <si>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</si>
  <si>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</si>
  <si>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</si>
  <si>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</si>
  <si>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</si>
  <si>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</si>
  <si>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</si>
  <si>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</si>
  <si>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</si>
  <si>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</si>
  <si>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</si>
  <si>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</si>
  <si>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</si>
  <si>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</si>
  <si>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</si>
  <si>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</si>
  <si>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</si>
  <si>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</si>
  <si>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</si>
  <si>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</si>
  <si>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</si>
  <si>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</si>
  <si>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</si>
  <si>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</si>
  <si>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</si>
  <si>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</si>
  <si>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</si>
  <si>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</si>
  <si>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</si>
  <si>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</si>
  <si>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</si>
  <si>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</si>
  <si>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</si>
  <si>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</si>
  <si>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</si>
  <si>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</si>
  <si>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</si>
  <si>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</si>
  <si>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</si>
  <si>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</si>
  <si>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</si>
  <si>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</si>
  <si>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</si>
  <si>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</si>
  <si>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</si>
  <si>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</si>
  <si>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</si>
  <si>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</si>
  <si>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</si>
  <si>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</si>
  <si>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</si>
  <si>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</si>
  <si>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</si>
  <si>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</si>
  <si>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</si>
  <si>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</si>
  <si>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</si>
  <si>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</si>
  <si>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</si>
  <si>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</si>
  <si>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</si>
  <si>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</si>
  <si>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</si>
  <si>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</si>
  <si>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</si>
  <si>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</si>
  <si>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</si>
  <si>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</si>
  <si>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</si>
  <si>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</si>
  <si>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</si>
  <si>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</si>
  <si>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</si>
  <si>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</si>
  <si>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</si>
  <si>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</si>
  <si>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</si>
  <si>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</si>
  <si>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</si>
  <si>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</si>
  <si>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</si>
  <si>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</si>
  <si>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</si>
  <si>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</si>
  <si>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</si>
  <si>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</si>
  <si>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</si>
  <si>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</si>
  <si>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</si>
  <si>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</si>
  <si>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</si>
  <si>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</si>
  <si>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</si>
  <si>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</si>
  <si>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</si>
  <si>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</si>
  <si>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</si>
  <si>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</si>
  <si>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</si>
  <si>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</si>
  <si>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</si>
  <si>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</si>
  <si>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</si>
  <si>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</si>
  <si>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</si>
  <si>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</si>
  <si>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</si>
  <si>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</si>
  <si>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</si>
  <si>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</si>
  <si>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</si>
  <si>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</si>
  <si>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</si>
  <si>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</si>
  <si>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</si>
  <si>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</si>
  <si>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</si>
  <si>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</si>
  <si>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</si>
  <si>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</si>
  <si>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</si>
  <si>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</si>
  <si>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</si>
  <si>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</si>
  <si>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</si>
  <si>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</si>
  <si>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</si>
  <si>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</si>
  <si>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</si>
  <si>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</si>
  <si>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</si>
  <si>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</si>
  <si>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</si>
  <si>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</si>
  <si>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</si>
  <si>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</si>
  <si>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</si>
  <si>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</si>
  <si>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</si>
  <si>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</si>
  <si>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</si>
  <si>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</si>
  <si>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</si>
  <si>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</si>
  <si>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</si>
  <si>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</si>
  <si>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</si>
  <si>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</si>
  <si>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</si>
  <si>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</si>
  <si>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</si>
  <si>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</si>
  <si>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</si>
  <si>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</si>
  <si>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</si>
  <si>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</si>
  <si>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</si>
  <si>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</si>
  <si>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</si>
  <si>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</si>
  <si>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</si>
  <si>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</si>
  <si>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</si>
  <si>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</si>
  <si>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</si>
  <si>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</si>
  <si>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</si>
  <si>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</si>
  <si>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</si>
  <si>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</si>
  <si>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</si>
  <si>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</si>
  <si>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</si>
  <si>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</si>
  <si>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</si>
  <si>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</si>
  <si>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</si>
  <si>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</si>
  <si>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</si>
  <si>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</si>
  <si>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</si>
  <si>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</si>
  <si>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</si>
  <si>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</si>
  <si>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</si>
  <si>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</si>
  <si>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</si>
  <si>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</si>
  <si>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</si>
  <si>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</si>
  <si>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</si>
  <si>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</si>
  <si>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</si>
  <si>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</si>
  <si>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</si>
  <si>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</si>
  <si>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</si>
  <si>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</si>
  <si>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</si>
  <si>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</si>
  <si>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</si>
  <si>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</si>
  <si>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</si>
  <si>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</si>
  <si>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</si>
  <si>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</si>
  <si>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</si>
  <si>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</si>
  <si>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</si>
  <si>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</si>
  <si>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</si>
  <si>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</si>
  <si>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</si>
  <si>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</si>
  <si>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</si>
  <si>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</si>
  <si>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</si>
  <si>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</si>
  <si>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</si>
  <si>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</si>
  <si>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</si>
  <si>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</si>
  <si>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</si>
  <si>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</si>
  <si>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</si>
  <si>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</si>
  <si>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</si>
  <si>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</si>
  <si>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</si>
  <si>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</si>
  <si>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</si>
  <si>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</si>
  <si>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</si>
  <si>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</si>
  <si>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</si>
  <si>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</si>
  <si>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</si>
  <si>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</si>
  <si>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</si>
  <si>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</si>
  <si>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</si>
  <si>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</si>
  <si>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</si>
  <si>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</si>
  <si>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</si>
  <si>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</si>
  <si>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</si>
  <si>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</si>
  <si>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</si>
  <si>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</si>
  <si>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</si>
  <si>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</si>
  <si>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</si>
  <si>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</si>
  <si>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</si>
  <si>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</si>
  <si>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</si>
  <si>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</si>
  <si>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</si>
  <si>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</si>
  <si>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</si>
  <si>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</si>
  <si>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</si>
  <si>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</si>
  <si>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</si>
  <si>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</si>
  <si>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</si>
  <si>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</si>
  <si>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</si>
  <si>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</si>
  <si>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</si>
  <si>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</si>
  <si>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</si>
  <si>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</si>
  <si>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</si>
  <si>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</si>
  <si>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</si>
  <si>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</si>
  <si>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</si>
  <si>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</si>
  <si>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</si>
  <si>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</si>
  <si>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</si>
  <si>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</si>
  <si>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</si>
  <si>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</si>
  <si>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</si>
  <si>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</si>
  <si>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</si>
  <si>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</si>
  <si>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</si>
  <si>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</si>
  <si>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</si>
  <si>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</si>
  <si>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</si>
  <si>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</si>
  <si>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</si>
  <si>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</si>
  <si>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</si>
  <si>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</si>
  <si>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</si>
  <si>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</si>
  <si>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</si>
  <si>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</si>
  <si>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</si>
  <si>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</si>
  <si>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</si>
  <si>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</si>
  <si>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</si>
  <si>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</si>
  <si>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</si>
  <si>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</si>
  <si>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</si>
  <si>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</si>
  <si>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</si>
  <si>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</si>
  <si>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</si>
  <si>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</si>
  <si>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</si>
  <si>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</si>
  <si>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</si>
  <si>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</si>
  <si>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</si>
  <si>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</si>
  <si>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</si>
  <si>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</si>
  <si>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</si>
  <si>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</si>
  <si>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</si>
  <si>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</si>
  <si>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</si>
  <si>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</si>
  <si>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</si>
  <si>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</si>
  <si>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</si>
  <si>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</si>
  <si>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</si>
  <si>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</si>
  <si>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</si>
  <si>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</si>
  <si>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</si>
  <si>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</si>
  <si>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</si>
  <si>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</si>
  <si>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</si>
  <si>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</si>
  <si>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</si>
  <si>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</si>
  <si>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</si>
  <si>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</si>
  <si>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</si>
  <si>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</si>
  <si>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</si>
  <si>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</si>
  <si>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</si>
  <si>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</si>
  <si>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</si>
  <si>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</si>
  <si>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</si>
  <si>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</si>
  <si>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</si>
  <si>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</si>
  <si>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</si>
  <si>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</si>
  <si>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</si>
  <si>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</si>
  <si>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</si>
  <si>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</si>
  <si>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</si>
  <si>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</si>
  <si>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</si>
  <si>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</si>
  <si>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</si>
  <si>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</si>
  <si>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</si>
  <si>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</si>
  <si>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</si>
  <si>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</si>
  <si>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</si>
  <si>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</si>
  <si>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</si>
  <si>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</si>
  <si>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</si>
  <si>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</si>
  <si>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</si>
  <si>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</si>
  <si>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</si>
  <si>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</si>
  <si>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</si>
  <si>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</si>
  <si>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</si>
  <si>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</si>
  <si>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</si>
  <si>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</si>
  <si>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</si>
  <si>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</si>
  <si>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</si>
  <si>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</si>
  <si>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</si>
  <si>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</si>
  <si>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</si>
  <si>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</si>
  <si>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</si>
  <si>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</si>
  <si>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</si>
  <si>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</si>
  <si>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</si>
  <si>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</si>
  <si>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</si>
  <si>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</si>
  <si>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</si>
  <si>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</si>
  <si>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</si>
  <si>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</si>
  <si>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</si>
  <si>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</si>
  <si>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</si>
  <si>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</si>
  <si>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</si>
  <si>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</si>
  <si>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</si>
  <si>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</si>
  <si>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</si>
  <si>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</si>
  <si>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</si>
  <si>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</si>
  <si>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</si>
  <si>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</si>
  <si>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</si>
  <si>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</si>
  <si>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</si>
  <si>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</si>
  <si>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</si>
  <si>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</si>
  <si>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</si>
  <si>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</si>
  <si>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</si>
  <si>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</si>
  <si>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</si>
  <si>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</si>
  <si>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</si>
  <si>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</si>
  <si>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</si>
  <si>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</si>
  <si>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</si>
  <si>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</si>
  <si>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</si>
  <si>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</si>
  <si>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</si>
  <si>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</si>
  <si>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</si>
  <si>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</si>
  <si>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</si>
  <si>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</si>
  <si>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</si>
  <si>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</si>
  <si>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</si>
  <si>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</si>
  <si>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</si>
  <si>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</si>
  <si>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</si>
  <si>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</si>
  <si>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</si>
  <si>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</si>
  <si>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</si>
  <si>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</si>
  <si>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</si>
  <si>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</si>
  <si>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</si>
  <si>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</si>
  <si>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</si>
  <si>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</si>
  <si>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</si>
  <si>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</si>
  <si>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</si>
  <si>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</si>
  <si>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</si>
  <si>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</si>
  <si>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</si>
  <si>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</si>
  <si>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</si>
  <si>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</si>
  <si>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</si>
  <si>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</si>
  <si>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</si>
  <si>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</si>
  <si>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</si>
  <si>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</si>
  <si>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</si>
  <si>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</si>
  <si>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</si>
  <si>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</si>
  <si>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</si>
  <si>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</si>
  <si>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</si>
  <si>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</si>
  <si>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</si>
  <si>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</si>
  <si>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</si>
  <si>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</si>
  <si>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</si>
  <si>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</si>
  <si>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</si>
  <si>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</si>
  <si>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</si>
  <si>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</si>
  <si>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</si>
  <si>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</si>
  <si>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</si>
  <si>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</si>
  <si>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</si>
  <si>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</si>
  <si>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</si>
  <si>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</si>
  <si>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</si>
  <si>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</si>
  <si>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</si>
  <si>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</si>
  <si>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</si>
  <si>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</si>
  <si>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</si>
  <si>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</si>
  <si>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</si>
  <si>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</si>
  <si>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</si>
  <si>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</si>
  <si>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</si>
  <si>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</si>
  <si>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</si>
  <si>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</si>
  <si>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</si>
  <si>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</si>
  <si>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</si>
  <si>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</si>
  <si>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</si>
  <si>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</si>
  <si>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</si>
  <si>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</si>
  <si>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</si>
  <si>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</si>
  <si>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</si>
  <si>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</si>
  <si>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</si>
  <si>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</si>
  <si>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</si>
  <si>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</si>
  <si>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</si>
  <si>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</si>
  <si>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</si>
  <si>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</si>
  <si>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</si>
  <si>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</si>
  <si>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</si>
  <si>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</si>
  <si>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</si>
  <si>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</si>
  <si>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</si>
  <si>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</si>
  <si>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</si>
  <si>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</si>
  <si>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</si>
  <si>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</si>
  <si>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</si>
  <si>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</si>
  <si>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</si>
  <si>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</si>
  <si>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</si>
  <si>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</si>
  <si>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</si>
  <si>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</si>
  <si>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</si>
  <si>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</si>
  <si>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</si>
  <si>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</si>
  <si>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</si>
  <si>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</si>
  <si>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</si>
  <si>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</si>
  <si>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</si>
  <si>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</si>
  <si>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</si>
  <si>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</si>
  <si>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</si>
  <si>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</si>
  <si>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</si>
  <si>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</si>
  <si>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</si>
  <si>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</si>
  <si>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</si>
  <si>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</si>
  <si>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</si>
  <si>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</si>
  <si>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</si>
  <si>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</si>
  <si>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</si>
  <si>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</si>
  <si>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</si>
  <si>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</si>
  <si>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</si>
  <si>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</si>
  <si>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</si>
  <si>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</si>
  <si>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</si>
  <si>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</si>
  <si>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</si>
  <si>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</si>
  <si>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</si>
  <si>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</si>
  <si>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</si>
  <si>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</si>
  <si>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</si>
  <si>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</si>
  <si>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</si>
  <si>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</si>
  <si>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</si>
  <si>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</si>
  <si>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</si>
  <si>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</si>
  <si>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</si>
  <si>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</si>
  <si>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</si>
  <si>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</si>
  <si>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</si>
  <si>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</si>
  <si>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</si>
  <si>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</si>
  <si>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</si>
  <si>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</si>
  <si>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</si>
  <si>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</si>
  <si>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</si>
  <si>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</si>
  <si>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</si>
  <si>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</si>
  <si>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</si>
  <si>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</si>
  <si>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</si>
  <si>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</si>
  <si>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</si>
  <si>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</si>
  <si>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</si>
  <si>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</si>
  <si>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</si>
  <si>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</si>
  <si>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</si>
  <si>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</si>
  <si>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</si>
  <si>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</si>
  <si>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</si>
  <si>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</si>
  <si>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</si>
  <si>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</si>
  <si>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</si>
  <si>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</si>
  <si>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</si>
  <si>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</si>
  <si>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</si>
  <si>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</si>
  <si>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</si>
  <si>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</si>
  <si>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</si>
  <si>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</si>
  <si>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</si>
  <si>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</si>
  <si>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</si>
  <si>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</si>
  <si>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</si>
  <si>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</si>
  <si>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</si>
  <si>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</si>
  <si>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</si>
  <si>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</si>
  <si>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</si>
  <si>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</si>
  <si>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</si>
  <si>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</si>
  <si>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</si>
  <si>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</si>
  <si>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</si>
  <si>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</si>
  <si>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</si>
  <si>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</si>
  <si>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</si>
  <si>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</si>
  <si>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</si>
  <si>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</si>
  <si>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</si>
  <si>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</si>
  <si>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</si>
  <si>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</si>
  <si>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</si>
  <si>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</si>
  <si>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</si>
  <si>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</si>
  <si>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</si>
  <si>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</si>
  <si>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</si>
  <si>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</si>
  <si>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</si>
  <si>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</si>
  <si>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</si>
  <si>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</si>
  <si>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</si>
  <si>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</si>
  <si>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</si>
  <si>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</si>
  <si>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</si>
  <si>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</si>
  <si>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</si>
  <si>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</si>
  <si>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</si>
  <si>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</si>
  <si>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</si>
  <si>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</si>
  <si>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</si>
  <si>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</si>
  <si>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</si>
  <si>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</si>
  <si>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</si>
  <si>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</si>
  <si>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</si>
  <si>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</si>
  <si>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</si>
  <si>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</si>
  <si>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</si>
  <si>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</si>
  <si>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</si>
  <si>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</si>
  <si>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</si>
  <si>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</si>
  <si>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</si>
  <si>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</si>
  <si>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</si>
  <si>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</si>
  <si>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</si>
  <si>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</si>
  <si>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</si>
  <si>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</si>
  <si>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</si>
  <si>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</si>
  <si>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</si>
  <si>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</si>
  <si>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</si>
  <si>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</si>
  <si>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</si>
  <si>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</si>
  <si>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</si>
  <si>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</si>
  <si>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</si>
  <si>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</si>
  <si>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</si>
  <si>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</si>
  <si>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</si>
  <si>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</si>
  <si>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</si>
  <si>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</si>
  <si>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</si>
  <si>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</si>
  <si>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</si>
  <si>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</si>
  <si>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</si>
  <si>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</si>
  <si>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</si>
  <si>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</si>
  <si>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</si>
  <si>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</si>
  <si>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</si>
  <si>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</si>
  <si>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</si>
  <si>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</si>
  <si>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</si>
  <si>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</si>
  <si>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</si>
  <si>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</si>
  <si>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</si>
  <si>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</si>
  <si>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</si>
  <si>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</si>
  <si>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</si>
  <si>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</si>
  <si>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</si>
  <si>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</si>
  <si>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</si>
  <si>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</si>
  <si>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</si>
  <si>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</si>
  <si>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</si>
  <si>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</si>
  <si>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</si>
  <si>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</si>
  <si>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</si>
  <si>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</si>
  <si>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</si>
  <si>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</si>
  <si>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</si>
  <si>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</si>
  <si>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</si>
  <si>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</si>
  <si>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</si>
  <si>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</si>
  <si>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</si>
  <si>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</si>
  <si>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</si>
  <si>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</si>
  <si>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</si>
  <si>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</si>
  <si>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</si>
  <si>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</si>
  <si>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</si>
  <si>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</si>
  <si>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</si>
  <si>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</si>
  <si>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</si>
  <si>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</si>
  <si>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</si>
  <si>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</si>
  <si>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</si>
  <si>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</si>
  <si>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</si>
  <si>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</si>
  <si>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</si>
  <si>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</si>
  <si>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</si>
  <si>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</si>
  <si>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</si>
  <si>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</si>
  <si>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</si>
  <si>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</si>
  <si>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</si>
  <si>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</si>
  <si>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</si>
  <si>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</si>
  <si>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</si>
  <si>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</si>
  <si>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</si>
  <si>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</si>
  <si>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</si>
  <si>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</si>
  <si>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</si>
  <si>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</si>
  <si>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</si>
  <si>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</si>
  <si>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</si>
  <si>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</si>
  <si>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</si>
  <si>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</si>
  <si>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</si>
  <si>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</si>
  <si>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</si>
  <si>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</si>
  <si>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</si>
  <si>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</si>
  <si>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</si>
  <si>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</si>
  <si>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</si>
  <si>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</si>
  <si>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</si>
  <si>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</si>
  <si>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</si>
  <si>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</si>
  <si>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</si>
  <si>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</si>
  <si>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</si>
  <si>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</si>
  <si>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</si>
  <si>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</si>
  <si>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</si>
  <si>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</si>
  <si>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</si>
  <si>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</si>
  <si>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</si>
  <si>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</si>
  <si>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</si>
  <si>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</si>
  <si>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</si>
  <si>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</si>
  <si>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</si>
  <si>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</si>
  <si>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</si>
  <si>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</si>
  <si>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</si>
  <si>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</si>
  <si>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</si>
  <si>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</si>
  <si>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</si>
  <si>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</si>
  <si>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</si>
  <si>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</si>
  <si>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</si>
  <si>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</si>
  <si>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</si>
  <si>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</si>
  <si>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</si>
  <si>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</si>
  <si>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</si>
  <si>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</si>
  <si>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</si>
  <si>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</si>
  <si>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</si>
  <si>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</si>
  <si>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</si>
  <si>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</si>
  <si>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</si>
  <si>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</si>
  <si>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</si>
  <si>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</si>
  <si>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</si>
  <si>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</si>
  <si>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</si>
  <si>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</si>
  <si>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</si>
  <si>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</si>
  <si>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</si>
  <si>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</si>
  <si>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</si>
  <si>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</si>
  <si>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</si>
  <si>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</si>
  <si>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</si>
  <si>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</si>
  <si>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</si>
  <si>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</si>
  <si>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</si>
  <si>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</si>
  <si>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</si>
  <si>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</si>
  <si>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</si>
  <si>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</si>
  <si>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</si>
  <si>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</si>
  <si>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</si>
  <si>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</si>
  <si>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</si>
  <si>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</si>
  <si>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</si>
  <si>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</si>
  <si>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</si>
  <si>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</si>
  <si>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</si>
  <si>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</si>
  <si>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</si>
  <si>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</si>
  <si>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</si>
  <si>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</si>
  <si>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</si>
  <si>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</si>
  <si>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</si>
  <si>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</si>
  <si>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</si>
  <si>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</si>
  <si>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</si>
  <si>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</si>
  <si>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</si>
  <si>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</si>
  <si>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</si>
  <si>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</si>
  <si>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</si>
  <si>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</si>
  <si>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</si>
  <si>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</si>
  <si>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</si>
  <si>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</si>
  <si>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</si>
  <si>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</si>
  <si>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</si>
  <si>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</si>
  <si>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</si>
  <si>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</si>
  <si>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</si>
  <si>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</si>
  <si>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</si>
  <si>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</si>
  <si>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</si>
  <si>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</si>
  <si>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</si>
  <si>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</si>
  <si>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</si>
  <si>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</si>
  <si>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</si>
  <si>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</si>
  <si>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</si>
  <si>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</si>
  <si>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</si>
  <si>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</si>
  <si>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</si>
  <si>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</si>
  <si>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</si>
  <si>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</si>
  <si>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</si>
  <si>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</si>
  <si>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</si>
  <si>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</si>
  <si>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</si>
  <si>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</si>
  <si>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</si>
  <si>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</si>
  <si>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</si>
  <si>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</si>
  <si>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</si>
  <si>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</si>
  <si>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</si>
  <si>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</si>
  <si>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</si>
  <si>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</si>
  <si>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</si>
  <si>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</si>
  <si>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</si>
  <si>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</si>
  <si>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</si>
  <si>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</si>
  <si>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</si>
  <si>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</si>
  <si>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</si>
  <si>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</si>
  <si>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</si>
  <si>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</si>
  <si>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</si>
  <si>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</si>
  <si>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</si>
  <si>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</si>
  <si>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</si>
  <si>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</si>
  <si>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</si>
  <si>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</si>
  <si>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</si>
  <si>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</si>
  <si>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</si>
  <si>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</si>
  <si>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</si>
  <si>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</si>
  <si>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</si>
  <si>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</si>
  <si>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</si>
  <si>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</si>
  <si>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</si>
  <si>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</si>
  <si>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</si>
  <si>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</si>
  <si>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</si>
  <si>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</si>
  <si>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</si>
  <si>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</si>
  <si>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</si>
  <si>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</si>
  <si>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</si>
  <si>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</si>
  <si>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</si>
  <si>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</si>
  <si>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</si>
  <si>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</si>
  <si>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</si>
  <si>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</si>
  <si>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</si>
  <si>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</si>
  <si>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</si>
  <si>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</si>
  <si>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</si>
  <si>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</si>
  <si>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</si>
  <si>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</si>
  <si>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</si>
  <si>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</si>
  <si>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</si>
  <si>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</si>
  <si>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</si>
  <si>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</si>
  <si>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</si>
  <si>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</si>
  <si>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</si>
  <si>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</si>
  <si>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</si>
  <si>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</si>
  <si>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</si>
  <si>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</si>
  <si>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</si>
  <si>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</si>
  <si>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</si>
  <si>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</si>
  <si>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</si>
  <si>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</si>
  <si>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</si>
  <si>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</si>
  <si>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</si>
  <si>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</si>
  <si>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</si>
  <si>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</si>
  <si>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</si>
  <si>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</si>
  <si>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</si>
  <si>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</si>
  <si>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</si>
  <si>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</si>
  <si>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</si>
  <si>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</si>
  <si>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</si>
  <si>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</si>
  <si>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</si>
  <si>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</si>
  <si>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</si>
  <si>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</si>
  <si>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</si>
  <si>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</si>
  <si>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</si>
  <si>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</si>
  <si>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</si>
  <si>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</si>
  <si>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</si>
  <si>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</si>
  <si>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</si>
  <si>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</si>
  <si>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</si>
  <si>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</si>
  <si>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</si>
  <si>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</si>
  <si>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</si>
  <si>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</si>
  <si>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</si>
  <si>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</si>
  <si>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</si>
  <si>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</si>
  <si>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</si>
  <si>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</si>
  <si>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</si>
  <si>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</si>
  <si>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</si>
  <si>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</si>
  <si>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</si>
  <si>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</si>
  <si>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</si>
  <si>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</si>
  <si>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</si>
  <si>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</si>
  <si>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</si>
  <si>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</si>
  <si>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</si>
  <si>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</si>
  <si>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</si>
  <si>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</si>
  <si>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</si>
  <si>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</si>
  <si>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</si>
  <si>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</si>
  <si>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</si>
  <si>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</si>
  <si>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</si>
  <si>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</si>
  <si>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</si>
  <si>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</si>
  <si>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</si>
  <si>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</si>
  <si>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</si>
  <si>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</si>
  <si>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</si>
  <si>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</si>
  <si>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</si>
  <si>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</si>
  <si>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</si>
  <si>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</si>
  <si>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</si>
  <si>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</si>
  <si>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</si>
  <si>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</si>
  <si>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</si>
  <si>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</si>
  <si>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</si>
  <si>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</si>
  <si>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</si>
  <si>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</si>
  <si>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</si>
  <si>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</si>
  <si>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</si>
  <si>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</si>
  <si>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</si>
  <si>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</si>
  <si>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</si>
  <si>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</si>
  <si>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</si>
  <si>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</si>
  <si>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</si>
  <si>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</si>
  <si>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</si>
  <si>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</si>
  <si>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</si>
  <si>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</si>
  <si>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</si>
  <si>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</si>
  <si>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</si>
  <si>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</si>
  <si>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</si>
  <si>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</si>
  <si>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</si>
  <si>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</si>
  <si>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</si>
  <si>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</si>
  <si>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</si>
  <si>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</si>
  <si>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</si>
  <si>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</si>
  <si>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</si>
  <si>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</si>
  <si>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</si>
  <si>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</si>
  <si>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</si>
  <si>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</si>
  <si>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</si>
  <si>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</si>
  <si>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</si>
  <si>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</si>
  <si>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</si>
  <si>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</si>
  <si>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</si>
  <si>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</si>
  <si>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</si>
  <si>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</si>
  <si>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</si>
  <si>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</si>
  <si>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</si>
  <si>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</si>
  <si>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</si>
  <si>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</si>
  <si>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</si>
  <si>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</si>
  <si>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</si>
  <si>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</si>
  <si>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</si>
  <si>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</si>
  <si>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</si>
  <si>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</si>
  <si>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</si>
  <si>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</si>
  <si>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</si>
  <si>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</si>
  <si>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</si>
  <si>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</si>
  <si>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</si>
  <si>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</si>
  <si>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</si>
  <si>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</si>
  <si>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</si>
  <si>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</si>
  <si>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</si>
  <si>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</si>
  <si>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</si>
  <si>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</si>
  <si>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</si>
  <si>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</si>
  <si>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</si>
  <si>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</si>
  <si>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</si>
  <si>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</si>
  <si>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</si>
  <si>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</si>
  <si>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</si>
  <si>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</si>
  <si>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</si>
  <si>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</si>
  <si>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</si>
  <si>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</si>
  <si>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</si>
  <si>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</si>
  <si>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</si>
  <si>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</si>
  <si>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</si>
  <si>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</si>
  <si>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</si>
  <si>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</si>
  <si>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</si>
  <si>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</si>
  <si>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</si>
  <si>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</si>
  <si>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</si>
  <si>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</si>
  <si>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</si>
  <si>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</si>
  <si>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</si>
  <si>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</si>
  <si>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</si>
  <si>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</si>
  <si>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</si>
  <si>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</si>
  <si>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</si>
  <si>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</si>
  <si>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</si>
  <si>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</si>
  <si>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</si>
  <si>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</si>
  <si>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</si>
  <si>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</si>
  <si>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</si>
  <si>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</si>
  <si>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</si>
  <si>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</si>
  <si>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</si>
  <si>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</si>
  <si>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</si>
  <si>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</si>
  <si>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</si>
  <si>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</si>
  <si>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</si>
  <si>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</si>
  <si>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</si>
  <si>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</si>
  <si>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</si>
  <si>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</si>
  <si>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</si>
  <si>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</si>
  <si>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</si>
  <si>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</si>
  <si>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</si>
  <si>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</si>
  <si>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</si>
  <si>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</si>
  <si>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</si>
  <si>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</si>
  <si>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</si>
  <si>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</si>
  <si>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</si>
  <si>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</si>
  <si>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</si>
  <si>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</si>
  <si>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</si>
  <si>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</si>
  <si>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</si>
  <si>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</si>
  <si>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</si>
  <si>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</si>
  <si>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</si>
  <si>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</si>
  <si>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</si>
  <si>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</si>
  <si>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</si>
  <si>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</si>
  <si>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</si>
  <si>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</si>
  <si>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</si>
  <si>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</si>
  <si>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</si>
  <si>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</si>
  <si>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</si>
  <si>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</si>
  <si>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</si>
  <si>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</si>
  <si>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</si>
  <si>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</si>
  <si>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</si>
  <si>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</si>
  <si>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</si>
  <si>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</si>
  <si>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</si>
  <si>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</si>
  <si>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</si>
  <si>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</si>
  <si>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</si>
  <si>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</si>
  <si>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</si>
  <si>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</si>
  <si>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</si>
  <si>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</si>
  <si>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</si>
  <si>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</si>
  <si>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</si>
  <si>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</si>
  <si>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</si>
  <si>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</si>
  <si>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</si>
  <si>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</si>
  <si>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</si>
  <si>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</si>
  <si>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</si>
  <si>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</si>
  <si>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</si>
  <si>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</si>
  <si>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</si>
  <si>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</si>
  <si>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</si>
  <si>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</si>
  <si>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</si>
  <si>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</si>
  <si>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</si>
  <si>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</si>
  <si>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</si>
  <si>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</si>
  <si>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</si>
  <si>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</si>
  <si>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</si>
  <si>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</si>
  <si>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</si>
  <si>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</si>
  <si>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</si>
  <si>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</si>
  <si>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</si>
  <si>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</si>
  <si>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</si>
  <si>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</si>
  <si>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</si>
  <si>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</si>
  <si>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</si>
  <si>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</si>
  <si>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</si>
  <si>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</si>
  <si>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</si>
  <si>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</si>
  <si>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</si>
  <si>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</si>
  <si>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</si>
  <si>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</si>
  <si>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</si>
  <si>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</si>
  <si>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</si>
  <si>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</si>
  <si>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</si>
  <si>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</si>
  <si>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</si>
  <si>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</si>
  <si>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</si>
  <si>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</si>
  <si>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</si>
  <si>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</si>
  <si>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</si>
  <si>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</si>
  <si>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</si>
  <si>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</si>
  <si>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</si>
  <si>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</si>
  <si>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</si>
  <si>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</si>
  <si>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</si>
  <si>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</si>
  <si>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</si>
  <si>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</si>
  <si>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</si>
  <si>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</si>
  <si>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</si>
  <si>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</si>
  <si>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</si>
  <si>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</si>
  <si>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</si>
  <si>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</si>
  <si>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</si>
  <si>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</si>
  <si>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</si>
  <si>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</si>
  <si>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</si>
  <si>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</si>
  <si>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</si>
  <si>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</si>
  <si>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</si>
  <si>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</si>
  <si>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</si>
  <si>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</si>
  <si>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</si>
  <si>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</si>
  <si>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</si>
  <si>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</si>
  <si>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</si>
  <si>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</si>
  <si>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</si>
  <si>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</si>
  <si>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</si>
  <si>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</si>
  <si>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</si>
  <si>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</si>
  <si>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</si>
  <si>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</si>
  <si>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</si>
  <si>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</si>
  <si>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</si>
  <si>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</si>
  <si>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</si>
  <si>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</si>
  <si>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</si>
  <si>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</si>
  <si>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</si>
  <si>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</si>
  <si>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</si>
  <si>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</si>
  <si>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</si>
  <si>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</si>
  <si>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</si>
  <si>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</si>
  <si>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</si>
  <si>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</si>
  <si>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</si>
  <si>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</si>
  <si>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</si>
  <si>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</si>
  <si>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</si>
  <si>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</si>
  <si>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</si>
  <si>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</si>
  <si>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</si>
  <si>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</si>
  <si>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</si>
  <si>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</si>
  <si>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</si>
  <si>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</si>
  <si>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</si>
  <si>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</si>
  <si>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</si>
  <si>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</si>
  <si>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</si>
  <si>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</si>
  <si>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</si>
  <si>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</si>
  <si>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</si>
  <si>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</si>
  <si>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</si>
  <si>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</si>
  <si>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</si>
  <si>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</si>
  <si>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</si>
  <si>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</si>
  <si>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</si>
  <si>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</si>
  <si>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</si>
  <si>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</si>
  <si>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</si>
  <si>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</si>
  <si>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</si>
  <si>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</si>
  <si>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</si>
  <si>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</si>
  <si>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</si>
  <si>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</si>
  <si>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</si>
  <si>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</si>
  <si>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</si>
  <si>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</si>
  <si>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</si>
  <si>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</si>
  <si>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</si>
  <si>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</si>
  <si>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</si>
  <si>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</si>
  <si>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</si>
  <si>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</si>
  <si>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</si>
  <si>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</si>
  <si>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</si>
  <si>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</si>
  <si>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</si>
  <si>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</si>
  <si>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</si>
  <si>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</si>
  <si>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</si>
  <si>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</si>
  <si>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</si>
  <si>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</si>
  <si>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</si>
  <si>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</si>
  <si>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</si>
  <si>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</si>
  <si>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</si>
  <si>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</si>
  <si>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</si>
  <si>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</si>
  <si>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</si>
  <si>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</si>
  <si>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</si>
  <si>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</si>
  <si>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</si>
  <si>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</si>
  <si>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</si>
  <si>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</si>
  <si>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</si>
  <si>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</si>
  <si>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</si>
  <si>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</si>
  <si>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</si>
  <si>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</si>
  <si>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</si>
  <si>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</si>
  <si>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</si>
  <si>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</si>
  <si>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</si>
  <si>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</si>
  <si>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</si>
  <si>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</si>
  <si>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</si>
  <si>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</si>
  <si>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</si>
  <si>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</si>
  <si>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</si>
  <si>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</si>
  <si>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</si>
  <si>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</si>
  <si>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</si>
  <si>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</si>
  <si>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</si>
  <si>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</si>
  <si>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</si>
  <si>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</si>
  <si>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</si>
  <si>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</si>
  <si>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</si>
  <si>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</si>
  <si>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</si>
  <si>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</si>
  <si>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</si>
  <si>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</si>
  <si>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</si>
  <si>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</si>
  <si>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</si>
  <si>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</si>
  <si>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</si>
  <si>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</si>
  <si>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</si>
  <si>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</si>
  <si>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</si>
  <si>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</si>
  <si>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</si>
  <si>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</si>
  <si>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</si>
  <si>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</si>
  <si>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</si>
  <si>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</si>
  <si>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</si>
  <si>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</si>
  <si>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</si>
  <si>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</si>
  <si>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</si>
  <si>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</si>
  <si>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</si>
  <si>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</si>
  <si>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</si>
  <si>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</si>
  <si>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</si>
  <si>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</si>
  <si>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</si>
  <si>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</si>
  <si>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</si>
  <si>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</si>
  <si>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</si>
  <si>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</si>
  <si>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</si>
  <si>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</si>
  <si>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</si>
  <si>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</si>
  <si>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</si>
  <si>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</si>
  <si>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</si>
  <si>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</si>
  <si>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</si>
  <si>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</si>
  <si>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</si>
  <si>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</si>
  <si>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</si>
  <si>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</si>
  <si>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</si>
  <si>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</si>
  <si>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</si>
  <si>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</si>
  <si>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</si>
  <si>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</si>
  <si>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</si>
  <si>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</si>
  <si>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</si>
  <si>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</si>
  <si>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</si>
  <si>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</si>
  <si>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</si>
  <si>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</si>
  <si>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</si>
  <si>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</si>
  <si>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</si>
  <si>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</si>
  <si>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</si>
  <si>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</si>
  <si>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</si>
  <si>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</si>
  <si>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</si>
  <si>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</si>
  <si>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</si>
  <si>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</si>
  <si>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</si>
  <si>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</si>
  <si>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</si>
  <si>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</si>
  <si>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</si>
  <si>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</si>
  <si>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</si>
  <si>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</si>
  <si>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</si>
  <si>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</si>
  <si>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</si>
  <si>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</si>
  <si>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</si>
  <si>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</si>
  <si>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</si>
  <si>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</si>
  <si>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</si>
  <si>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</si>
  <si>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</si>
  <si>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</si>
  <si>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</si>
  <si>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</si>
  <si>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</si>
  <si>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</si>
  <si>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</si>
  <si>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</si>
  <si>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</si>
  <si>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</si>
  <si>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</si>
  <si>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</si>
  <si>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</si>
  <si>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</si>
  <si>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</si>
  <si>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</si>
  <si>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</si>
  <si>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</si>
  <si>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</si>
  <si>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</si>
  <si>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</si>
  <si>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</si>
  <si>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</si>
  <si>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</si>
  <si>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</si>
  <si>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</si>
  <si>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</si>
  <si>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</si>
  <si>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</si>
  <si>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</si>
  <si>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</si>
  <si>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</si>
  <si>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</si>
  <si>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</si>
  <si>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</si>
  <si>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</si>
  <si>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</si>
  <si>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</si>
  <si>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</si>
  <si>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</si>
  <si>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</si>
  <si>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</si>
  <si>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</si>
  <si>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</si>
  <si>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</si>
  <si>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</si>
  <si>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</si>
  <si>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</si>
  <si>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</si>
  <si>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</si>
  <si>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</si>
  <si>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</si>
  <si>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</si>
  <si>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</si>
  <si>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</si>
  <si>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</si>
  <si>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</si>
  <si>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</si>
  <si>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</si>
  <si>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</si>
  <si>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</si>
  <si>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</si>
  <si>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</si>
  <si>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</si>
  <si>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</si>
  <si>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</si>
  <si>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</si>
  <si>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</si>
  <si>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</si>
  <si>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</si>
  <si>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</si>
  <si>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</si>
  <si>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</si>
  <si>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</si>
  <si>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</si>
  <si>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</si>
  <si>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</si>
  <si>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</si>
  <si>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</si>
  <si>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</si>
  <si>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</si>
  <si>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</si>
  <si>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</si>
  <si>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</si>
  <si>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</si>
  <si>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</si>
  <si>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</si>
  <si>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</si>
  <si>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</si>
  <si>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</si>
  <si>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</si>
  <si>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</si>
  <si>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</si>
  <si>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</si>
  <si>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</si>
  <si>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</si>
  <si>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</si>
  <si>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</si>
  <si>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</si>
  <si>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</si>
  <si>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</si>
  <si>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</si>
  <si>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</si>
  <si>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</si>
  <si>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</si>
  <si>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</si>
  <si>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</si>
  <si>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</si>
  <si>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</si>
  <si>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</si>
  <si>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</si>
  <si>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</si>
  <si>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</si>
  <si>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</si>
  <si>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</si>
  <si>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</si>
  <si>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</si>
  <si>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</si>
  <si>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</si>
  <si>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</si>
  <si>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</si>
  <si>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</si>
  <si>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</si>
  <si>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</si>
  <si>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</si>
  <si>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</si>
  <si>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</si>
  <si>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</si>
  <si>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</si>
  <si>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</si>
  <si>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</si>
  <si>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</si>
  <si>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</si>
  <si>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</si>
  <si>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</si>
  <si>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</si>
  <si>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</si>
  <si>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</si>
  <si>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</si>
  <si>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</si>
  <si>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</si>
  <si>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</si>
  <si>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</si>
  <si>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</si>
  <si>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</si>
  <si>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</si>
  <si>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</si>
  <si>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</si>
  <si>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</si>
  <si>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</si>
  <si>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</si>
  <si>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</si>
  <si>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</si>
  <si>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</si>
  <si>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</si>
  <si>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</si>
  <si>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</si>
  <si>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</si>
  <si>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</si>
  <si>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</si>
  <si>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</si>
  <si>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</si>
  <si>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</si>
  <si>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</si>
  <si>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</si>
  <si>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</si>
  <si>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</si>
  <si>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</si>
  <si>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</si>
  <si>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</si>
  <si>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</si>
  <si>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</si>
  <si>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</si>
  <si>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</si>
  <si>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</si>
  <si>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</si>
  <si>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</si>
  <si>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</si>
  <si>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</si>
  <si>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</si>
  <si>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</si>
  <si>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</si>
  <si>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</si>
  <si>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</si>
  <si>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</si>
  <si>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</si>
  <si>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</si>
  <si>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</si>
  <si>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</si>
  <si>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</si>
  <si>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</si>
  <si>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</si>
  <si>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</si>
  <si>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</si>
  <si>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</si>
  <si>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</si>
  <si>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</si>
  <si>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</si>
  <si>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</si>
  <si>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</si>
  <si>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</si>
  <si>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</si>
  <si>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</si>
  <si>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</si>
  <si>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</si>
  <si>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</si>
  <si>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</si>
  <si>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</si>
  <si>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</si>
  <si>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</si>
  <si>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</si>
  <si>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</si>
  <si>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</si>
  <si>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</si>
  <si>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</si>
  <si>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</si>
  <si>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</si>
  <si>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</si>
  <si>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</si>
  <si>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</si>
  <si>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</si>
  <si>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</si>
  <si>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</si>
  <si>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</si>
  <si>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</si>
  <si>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</si>
  <si>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</si>
  <si>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</si>
  <si>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</si>
  <si>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</si>
  <si>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</si>
  <si>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</si>
  <si>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</si>
  <si>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</si>
  <si>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</si>
  <si>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</si>
  <si>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</si>
  <si>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</si>
  <si>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</si>
  <si>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</si>
  <si>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</si>
  <si>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</si>
  <si>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</si>
  <si>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</si>
  <si>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</si>
  <si>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</si>
  <si>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</si>
  <si>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</si>
  <si>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</si>
  <si>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</si>
  <si>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</si>
  <si>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</si>
  <si>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</si>
  <si>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</si>
  <si>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</si>
  <si>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</si>
  <si>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</si>
  <si>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</si>
  <si>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</si>
  <si>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</si>
  <si>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</si>
  <si>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</si>
  <si>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</si>
  <si>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</si>
  <si>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</si>
  <si>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</si>
  <si>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</si>
  <si>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</si>
  <si>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</si>
  <si>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</si>
  <si>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</si>
  <si>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</si>
  <si>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</si>
  <si>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</si>
  <si>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</si>
  <si>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</si>
  <si>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</si>
  <si>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</si>
  <si>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</si>
  <si>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</si>
  <si>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</si>
  <si>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</si>
  <si>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</si>
  <si>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</si>
  <si>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</si>
  <si>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</si>
  <si>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</si>
  <si>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</si>
  <si>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</si>
  <si>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</si>
  <si>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</si>
  <si>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</si>
  <si>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</si>
  <si>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</si>
  <si>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</si>
  <si>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</si>
  <si>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</si>
  <si>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</si>
  <si>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</si>
  <si>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</si>
  <si>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</si>
  <si>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</si>
  <si>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</si>
  <si>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</si>
  <si>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</si>
  <si>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</si>
  <si>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</si>
  <si>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</si>
  <si>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</si>
  <si>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</si>
  <si>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</si>
  <si>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</si>
  <si>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</si>
  <si>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</si>
  <si>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</si>
  <si>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</si>
  <si>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</si>
  <si>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</si>
  <si>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</si>
  <si>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</si>
  <si>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</si>
  <si>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</si>
  <si>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</si>
  <si>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</si>
  <si>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</si>
  <si>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</si>
  <si>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</si>
  <si>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</si>
  <si>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</si>
  <si>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</si>
  <si>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</si>
  <si>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</si>
  <si>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</si>
  <si>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</si>
  <si>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</si>
  <si>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</si>
  <si>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</si>
  <si>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</si>
  <si>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</si>
  <si>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</si>
  <si>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</si>
  <si>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</si>
  <si>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</si>
  <si>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</si>
  <si>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</si>
  <si>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</si>
  <si>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</si>
  <si>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</si>
  <si>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</si>
  <si>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</si>
  <si>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</si>
  <si>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</si>
  <si>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</si>
  <si>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</si>
  <si>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</si>
  <si>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</si>
  <si>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</si>
  <si>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</si>
  <si>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</si>
  <si>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</si>
  <si>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</si>
  <si>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</si>
  <si>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</si>
  <si>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</si>
  <si>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</si>
  <si>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</si>
  <si>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</si>
  <si>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</si>
  <si>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</si>
  <si>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</si>
  <si>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</si>
  <si>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</si>
  <si>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</si>
  <si>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</si>
  <si>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</si>
  <si>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</si>
  <si>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</si>
  <si>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</si>
  <si>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</si>
  <si>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</si>
  <si>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</si>
  <si>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</si>
  <si>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</si>
  <si>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</si>
  <si>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</si>
  <si>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</si>
  <si>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</si>
  <si>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</si>
  <si>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</si>
  <si>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</si>
  <si>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</si>
  <si>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</si>
  <si>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</si>
  <si>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</si>
  <si>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</si>
  <si>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</si>
  <si>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</si>
  <si>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</si>
  <si>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</si>
  <si>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</si>
  <si>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</si>
  <si>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</si>
  <si>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</si>
  <si>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</si>
  <si>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</si>
  <si>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</si>
  <si>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</si>
  <si>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</si>
  <si>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</si>
  <si>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</si>
  <si>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</si>
  <si>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</si>
  <si>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</si>
  <si>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</si>
  <si>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</si>
  <si>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</si>
  <si>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</si>
  <si>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</si>
  <si>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</si>
  <si>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</si>
  <si>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</si>
  <si>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</si>
  <si>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</si>
  <si>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</si>
  <si>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</si>
  <si>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</si>
  <si>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</si>
  <si>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</si>
  <si>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</si>
  <si>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</si>
  <si>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</si>
  <si>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</si>
  <si>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</si>
  <si>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</si>
  <si>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</si>
  <si>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</si>
  <si>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</si>
  <si>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</si>
  <si>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</si>
  <si>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</si>
  <si>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</si>
  <si>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</si>
  <si>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</si>
  <si>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</si>
  <si>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</si>
  <si>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</si>
  <si>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</si>
  <si>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</si>
  <si>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</si>
  <si>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</si>
  <si>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</si>
  <si>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</si>
  <si>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</si>
  <si>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</si>
  <si>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</si>
  <si>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</si>
  <si>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</si>
  <si>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</si>
  <si>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</si>
  <si>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</si>
  <si>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</si>
  <si>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</si>
  <si>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</si>
  <si>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</si>
  <si>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</si>
  <si>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</si>
  <si>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</si>
  <si>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</si>
  <si>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</si>
  <si>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</si>
  <si>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</si>
  <si>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</si>
  <si>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</si>
  <si>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</si>
  <si>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</si>
  <si>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</si>
  <si>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</si>
  <si>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</si>
  <si>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</si>
  <si>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</si>
  <si>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</si>
  <si>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</si>
  <si>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</si>
  <si>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</si>
  <si>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</si>
  <si>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</si>
  <si>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</si>
  <si>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</si>
  <si>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</si>
  <si>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</si>
  <si>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</si>
  <si>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</si>
  <si>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</si>
  <si>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</si>
  <si>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</si>
  <si>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</si>
  <si>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</si>
  <si>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</si>
  <si>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</si>
  <si>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</si>
  <si>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</si>
  <si>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</si>
  <si>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</si>
  <si>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</si>
  <si>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</si>
  <si>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</si>
  <si>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</si>
  <si>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</si>
  <si>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</si>
  <si>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</si>
  <si>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</si>
  <si>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</si>
  <si>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</si>
  <si>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</si>
  <si>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</si>
  <si>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</si>
  <si>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</si>
  <si>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</si>
  <si>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</si>
  <si>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</si>
  <si>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</si>
  <si>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</si>
  <si>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</si>
  <si>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</si>
  <si>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</si>
  <si>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</si>
  <si>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</si>
  <si>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</si>
  <si>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</si>
  <si>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</si>
  <si>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</si>
  <si>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</si>
  <si>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</si>
  <si>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</si>
  <si>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</si>
  <si>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</si>
  <si>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</si>
  <si>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</si>
  <si>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</si>
  <si>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</si>
  <si>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</si>
  <si>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</si>
  <si>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</si>
  <si>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</si>
  <si>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</si>
  <si>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</si>
  <si>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</si>
  <si>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</si>
  <si>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</si>
  <si>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</si>
  <si>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</si>
  <si>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</si>
  <si>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</si>
  <si>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</si>
  <si>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</si>
  <si>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</si>
  <si>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</si>
  <si>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</si>
  <si>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</si>
  <si>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</si>
  <si>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</si>
  <si>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</si>
  <si>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</si>
  <si>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</si>
  <si>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</si>
  <si>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</si>
  <si>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</si>
  <si>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</si>
  <si>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</si>
  <si>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</si>
  <si>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</si>
  <si>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</si>
  <si>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</si>
  <si>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</si>
  <si>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</si>
  <si>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</si>
  <si>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</si>
  <si>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</si>
  <si>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</si>
  <si>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</si>
  <si>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</si>
  <si>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</si>
  <si>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</si>
  <si>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</si>
  <si>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</si>
  <si>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</si>
  <si>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</si>
  <si>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</si>
  <si>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</si>
  <si>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</si>
  <si>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</si>
  <si>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</si>
  <si>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</si>
  <si>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</si>
  <si>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</si>
  <si>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</si>
  <si>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</si>
  <si>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</si>
  <si>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</si>
  <si>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</si>
  <si>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</si>
  <si>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</si>
  <si>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</si>
  <si>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</si>
  <si>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</si>
  <si>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</si>
  <si>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</si>
  <si>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</si>
  <si>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</si>
  <si>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</si>
  <si>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</si>
  <si>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</si>
  <si>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</si>
  <si>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</si>
  <si>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</si>
  <si>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</si>
  <si>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</si>
  <si>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</si>
  <si>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</si>
  <si>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</si>
  <si>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</si>
  <si>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</si>
  <si>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</si>
  <si>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</si>
  <si>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</si>
  <si>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</si>
  <si>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</si>
  <si>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</si>
  <si>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</si>
  <si>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</si>
  <si>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</si>
  <si>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</si>
  <si>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</si>
  <si>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</si>
  <si>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</si>
  <si>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</si>
  <si>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</si>
  <si>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</si>
  <si>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</si>
  <si>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</si>
  <si>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</si>
  <si>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</si>
  <si>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</si>
  <si>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</si>
  <si>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</si>
  <si>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</si>
  <si>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</si>
  <si>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</si>
  <si>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</si>
  <si>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</si>
  <si>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</si>
  <si>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</si>
  <si>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</si>
  <si>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</si>
  <si>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</si>
  <si>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</si>
  <si>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</si>
  <si>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</si>
  <si>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</si>
  <si>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</si>
  <si>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</si>
  <si>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</si>
  <si>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</si>
  <si>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</si>
  <si>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</si>
  <si>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</si>
  <si>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</si>
  <si>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</si>
  <si>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</si>
  <si>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</si>
  <si>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</si>
  <si>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</si>
  <si>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</si>
  <si>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</si>
  <si>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</si>
  <si>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</si>
  <si>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</si>
  <si>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</si>
  <si>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</si>
  <si>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</si>
  <si>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</si>
  <si>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</si>
  <si>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</si>
  <si>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</si>
  <si>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</si>
  <si>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</si>
  <si>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</si>
  <si>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</si>
  <si>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</si>
  <si>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</si>
  <si>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</si>
  <si>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</si>
  <si>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</si>
  <si>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</si>
  <si>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</si>
  <si>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</si>
  <si>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</si>
  <si>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</si>
  <si>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</si>
  <si>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</si>
  <si>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</si>
  <si>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</si>
  <si>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</si>
  <si>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</si>
  <si>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</si>
  <si>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</si>
  <si>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</si>
  <si>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</si>
  <si>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</si>
  <si>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</si>
  <si>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</si>
  <si>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</si>
  <si>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</si>
  <si>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</si>
  <si>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</si>
  <si>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</si>
  <si>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</si>
  <si>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</si>
  <si>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</si>
  <si>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</si>
  <si>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</si>
  <si>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</si>
  <si>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</si>
  <si>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</si>
  <si>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</si>
  <si>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</si>
  <si>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</si>
  <si>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</si>
  <si>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</si>
  <si>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</si>
  <si>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</si>
  <si>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</si>
  <si>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</si>
  <si>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</si>
  <si>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</si>
  <si>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</si>
  <si>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</si>
  <si>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</si>
  <si>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</si>
  <si>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</si>
  <si>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</si>
  <si>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</si>
  <si>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</si>
  <si>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</si>
  <si>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</si>
  <si>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</si>
  <si>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</si>
  <si>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</si>
  <si>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</si>
  <si>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</si>
  <si>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</si>
  <si>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</si>
  <si>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</si>
  <si>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</si>
  <si>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</si>
  <si>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</si>
  <si>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</si>
  <si>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</si>
  <si>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</si>
  <si>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</si>
  <si>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</si>
  <si>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</si>
  <si>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</si>
  <si>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</si>
  <si>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</si>
  <si>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</si>
  <si>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</si>
  <si>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</si>
  <si>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</si>
  <si>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</si>
  <si>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</si>
  <si>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</si>
  <si>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</si>
  <si>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</si>
  <si>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</si>
  <si>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</si>
  <si>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</si>
  <si>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</si>
  <si>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</si>
  <si>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</si>
  <si>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</si>
  <si>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</si>
  <si>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</si>
  <si>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</si>
  <si>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</si>
  <si>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</si>
  <si>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</si>
  <si>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</si>
  <si>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</si>
  <si>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</si>
  <si>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</si>
  <si>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</si>
  <si>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</si>
  <si>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</si>
  <si>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</si>
  <si>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</si>
  <si>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</si>
  <si>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</si>
  <si>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</si>
  <si>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</si>
  <si>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</si>
  <si>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</si>
  <si>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</si>
  <si>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</si>
  <si>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</si>
  <si>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</si>
  <si>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</si>
  <si>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</si>
  <si>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</si>
  <si>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</si>
  <si>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</si>
  <si>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</si>
  <si>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</si>
  <si>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</si>
  <si>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</si>
  <si>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</si>
  <si>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</si>
  <si>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</si>
  <si>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</si>
  <si>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</si>
  <si>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</si>
  <si>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</si>
  <si>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</si>
  <si>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</si>
  <si>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</si>
  <si>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</si>
  <si>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</si>
  <si>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</si>
  <si>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</si>
  <si>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</si>
  <si>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</si>
  <si>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</si>
  <si>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</si>
  <si>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</si>
  <si>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</si>
  <si>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</si>
  <si>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</si>
  <si>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</si>
  <si>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</si>
  <si>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</si>
  <si>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</si>
  <si>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</si>
  <si>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</si>
  <si>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</si>
  <si>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</si>
  <si>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</si>
  <si>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</si>
  <si>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</si>
  <si>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</si>
  <si>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</si>
  <si>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</si>
  <si>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</si>
  <si>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</si>
  <si>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</si>
  <si>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</si>
  <si>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</si>
  <si>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</si>
  <si>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</si>
  <si>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</si>
  <si>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</si>
  <si>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</si>
  <si>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</si>
  <si>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</si>
  <si>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</si>
  <si>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</si>
  <si>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</si>
  <si>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</si>
  <si>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</si>
  <si>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</si>
  <si>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</si>
  <si>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</si>
  <si>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</si>
  <si>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</si>
  <si>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</si>
  <si>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</si>
  <si>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</si>
  <si>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</si>
  <si>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</si>
  <si>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</si>
  <si>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</si>
  <si>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</si>
  <si>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</si>
  <si>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</si>
  <si>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</si>
  <si>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</si>
  <si>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</si>
  <si>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</si>
  <si>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</si>
  <si>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</si>
  <si>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</si>
  <si>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</si>
  <si>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</si>
  <si>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</si>
  <si>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</si>
  <si>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</si>
  <si>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</si>
  <si>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</si>
  <si>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</si>
  <si>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</si>
  <si>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</si>
  <si>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</si>
  <si>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</si>
  <si>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</si>
  <si>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</si>
  <si>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</si>
  <si>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</si>
  <si>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</si>
  <si>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</si>
  <si>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</si>
  <si>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</si>
  <si>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</si>
  <si>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</si>
  <si>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</si>
  <si>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</si>
  <si>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</si>
  <si>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</si>
  <si>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</si>
  <si>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</si>
  <si>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</si>
  <si>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</si>
  <si>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</si>
  <si>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</si>
  <si>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</si>
  <si>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</si>
  <si>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</si>
  <si>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</si>
  <si>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</si>
  <si>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</si>
  <si>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</si>
  <si>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</si>
  <si>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</si>
  <si>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</si>
  <si>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</si>
  <si>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</si>
  <si>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</si>
  <si>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</si>
  <si>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</si>
  <si>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</si>
  <si>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</si>
  <si>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</si>
  <si>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</si>
  <si>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</si>
  <si>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</si>
  <si>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</si>
  <si>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</si>
  <si>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</si>
  <si>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</si>
  <si>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</si>
  <si>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</si>
  <si>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</si>
  <si>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</si>
  <si>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</si>
  <si>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</si>
  <si>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</si>
  <si>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</si>
  <si>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</si>
  <si>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</si>
  <si>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</si>
  <si>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</si>
  <si>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</si>
  <si>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</si>
  <si>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</si>
  <si>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</si>
  <si>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</si>
  <si>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</si>
  <si>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</si>
  <si>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</si>
  <si>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</si>
  <si>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</si>
  <si>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</si>
  <si>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</si>
  <si>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</si>
  <si>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</si>
  <si>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</si>
  <si>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</si>
  <si>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</si>
  <si>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</si>
  <si>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</si>
  <si>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</si>
  <si>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</si>
  <si>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</si>
  <si>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</si>
  <si>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</si>
  <si>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</si>
  <si>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</si>
  <si>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</si>
  <si>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</si>
  <si>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</si>
  <si>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</si>
  <si>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</si>
  <si>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</si>
  <si>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</si>
  <si>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</si>
  <si>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</si>
  <si>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</si>
  <si>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</si>
  <si>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</si>
  <si>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</si>
  <si>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</si>
  <si>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</si>
  <si>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</si>
  <si>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</si>
  <si>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</si>
  <si>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</si>
  <si>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</si>
  <si>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</si>
  <si>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</si>
  <si>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</si>
  <si>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</si>
  <si>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</si>
  <si>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</si>
  <si>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</si>
  <si>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</si>
  <si>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</si>
  <si>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</si>
  <si>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</si>
  <si>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</si>
  <si>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</si>
  <si>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</si>
  <si>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</si>
  <si>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</si>
  <si>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</si>
  <si>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</si>
  <si>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</si>
  <si>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</si>
  <si>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</si>
  <si>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</si>
  <si>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</si>
  <si>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</si>
  <si>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</si>
  <si>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</si>
  <si>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</si>
  <si>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</si>
  <si>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</si>
  <si>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</si>
  <si>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</si>
  <si>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</si>
  <si>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</si>
  <si>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</si>
  <si>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</si>
  <si>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</si>
  <si>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</si>
  <si>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</si>
  <si>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</si>
  <si>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</si>
  <si>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</si>
  <si>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</si>
  <si>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</si>
  <si>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</si>
  <si>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</si>
  <si>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</si>
  <si>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</si>
  <si>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</si>
  <si>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</si>
  <si>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</si>
  <si>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</si>
  <si>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</si>
  <si>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</si>
  <si>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</si>
  <si>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</si>
  <si>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</si>
  <si>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</si>
  <si>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</si>
  <si>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</si>
  <si>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</si>
  <si>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</si>
  <si>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</si>
  <si>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</si>
  <si>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</si>
  <si>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</si>
  <si>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</si>
  <si>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</si>
  <si>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</si>
  <si>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</si>
  <si>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</si>
  <si>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</si>
  <si>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</si>
  <si>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</si>
  <si>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</si>
  <si>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</si>
  <si>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</si>
  <si>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</si>
  <si>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</si>
  <si>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</si>
  <si>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</si>
  <si>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</si>
  <si>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</si>
  <si>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</si>
  <si>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</si>
  <si>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</si>
  <si>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</si>
  <si>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</si>
  <si>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</si>
  <si>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</si>
  <si>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</si>
  <si>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</si>
  <si>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</si>
  <si>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</si>
  <si>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</si>
  <si>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</si>
  <si>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</si>
  <si>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</si>
  <si>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</si>
  <si>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</si>
  <si>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</si>
  <si>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</si>
  <si>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</si>
  <si>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</si>
  <si>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</si>
  <si>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</si>
  <si>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</si>
  <si>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</si>
  <si>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</si>
  <si>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</si>
  <si>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</si>
  <si>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</si>
  <si>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</si>
  <si>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</si>
  <si>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</si>
  <si>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</si>
  <si>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</si>
  <si>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</si>
  <si>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</si>
  <si>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</si>
  <si>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</si>
  <si>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</si>
  <si>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</si>
  <si>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</si>
  <si>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</si>
  <si>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</si>
  <si>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</si>
  <si>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</si>
  <si>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</si>
  <si>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</si>
  <si>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</si>
  <si>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</si>
  <si>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</si>
  <si>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</si>
  <si>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</si>
  <si>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</si>
  <si>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</si>
  <si>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</si>
  <si>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</si>
  <si>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</si>
  <si>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</si>
  <si>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</si>
  <si>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</si>
  <si>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</si>
  <si>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</si>
  <si>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</si>
  <si>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</si>
  <si>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</si>
  <si>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</si>
  <si>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</si>
  <si>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</si>
  <si>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</si>
  <si>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</si>
  <si>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</si>
  <si>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</si>
  <si>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</si>
  <si>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</si>
  <si>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</si>
  <si>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</si>
  <si>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</si>
  <si>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</si>
  <si>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</si>
  <si>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</si>
  <si>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</si>
  <si>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</si>
  <si>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</si>
  <si>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</si>
  <si>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</si>
  <si>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</si>
  <si>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</si>
  <si>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</si>
  <si>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</si>
  <si>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</si>
  <si>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</si>
  <si>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</si>
  <si>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</si>
  <si>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</si>
  <si>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</si>
  <si>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</si>
  <si>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</si>
  <si>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</si>
  <si>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</si>
  <si>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</si>
  <si>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</si>
  <si>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</si>
  <si>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</si>
  <si>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</si>
  <si>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</si>
  <si>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</si>
  <si>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</si>
  <si>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</si>
  <si>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</si>
  <si>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</si>
  <si>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</si>
  <si>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</si>
  <si>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</si>
  <si>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</si>
  <si>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</si>
  <si>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</si>
  <si>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</si>
  <si>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</si>
  <si>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</si>
  <si>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</si>
  <si>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</si>
  <si>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</si>
  <si>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</si>
  <si>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</si>
  <si>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</si>
  <si>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</si>
  <si>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</si>
  <si>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</si>
  <si>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</si>
  <si>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</si>
  <si>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</si>
  <si>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</si>
  <si>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</si>
  <si>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</si>
  <si>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</si>
  <si>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</si>
  <si>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</si>
  <si>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</si>
  <si>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</si>
  <si>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</si>
  <si>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</si>
  <si>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</si>
  <si>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</si>
  <si>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</si>
  <si>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</si>
  <si>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</si>
  <si>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</si>
  <si>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</si>
  <si>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</si>
  <si>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</si>
  <si>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</si>
  <si>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</si>
  <si>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</si>
  <si>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</si>
  <si>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</si>
  <si>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</si>
  <si>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</si>
  <si>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</si>
  <si>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</si>
  <si>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</si>
  <si>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</si>
  <si>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</si>
  <si>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</si>
  <si>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</si>
  <si>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</si>
  <si>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</si>
  <si>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</si>
  <si>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</si>
  <si>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</si>
  <si>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</si>
  <si>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</si>
  <si>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</si>
  <si>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</si>
  <si>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</si>
  <si>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</si>
  <si>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</si>
  <si>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</si>
  <si>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</si>
  <si>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</si>
  <si>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</si>
  <si>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</si>
  <si>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</si>
  <si>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</si>
  <si>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</si>
  <si>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</si>
  <si>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</si>
  <si>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</si>
  <si>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</si>
  <si>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</si>
  <si>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</si>
  <si>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</si>
  <si>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</si>
  <si>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</si>
  <si>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</si>
  <si>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</si>
  <si>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</si>
  <si>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</si>
  <si>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</si>
  <si>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</si>
  <si>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</si>
  <si>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</si>
  <si>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</si>
  <si>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</si>
  <si>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</si>
  <si>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</si>
  <si>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</si>
  <si>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</si>
  <si>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</si>
  <si>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</si>
  <si>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</si>
  <si>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</si>
  <si>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</si>
  <si>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</si>
  <si>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</si>
  <si>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</si>
  <si>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</si>
  <si>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</si>
  <si>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</si>
  <si>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</si>
  <si>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</si>
  <si>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</si>
  <si>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</si>
  <si>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</si>
  <si>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</si>
  <si>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</si>
  <si>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</si>
  <si>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</si>
  <si>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</si>
  <si>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</si>
  <si>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</si>
  <si>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</si>
  <si>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</si>
  <si>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</si>
  <si>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</si>
  <si>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</si>
  <si>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</si>
  <si>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</si>
  <si>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</si>
  <si>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</si>
  <si>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</si>
  <si>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</si>
  <si>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</si>
  <si>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</si>
  <si>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</si>
  <si>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</si>
  <si>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</si>
  <si>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</si>
  <si>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</si>
  <si>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</si>
  <si>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</si>
  <si>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</si>
  <si>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</si>
  <si>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</si>
  <si>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</si>
  <si>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</si>
  <si>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</si>
  <si>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</si>
  <si>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</si>
  <si>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</si>
  <si>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</si>
  <si>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</si>
  <si>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</si>
  <si>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</si>
  <si>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</si>
  <si>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</si>
  <si>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</si>
  <si>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</si>
  <si>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</si>
  <si>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</si>
  <si>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</si>
  <si>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</si>
  <si>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</si>
  <si>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</si>
  <si>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</si>
  <si>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</si>
  <si>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</si>
  <si>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</si>
  <si>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</si>
  <si>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</si>
  <si>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</si>
  <si>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</si>
  <si>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</si>
  <si>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</si>
  <si>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</si>
  <si>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</si>
  <si>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</si>
  <si>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</si>
  <si>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</si>
  <si>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</si>
  <si>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</si>
  <si>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</si>
  <si>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</si>
  <si>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</si>
  <si>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</si>
  <si>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</si>
  <si>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</si>
  <si>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</si>
  <si>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</si>
  <si>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</si>
  <si>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</si>
  <si>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</si>
  <si>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</si>
  <si>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</si>
  <si>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</si>
  <si>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</si>
  <si>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</si>
  <si>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</si>
  <si>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</si>
  <si>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</si>
  <si>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</si>
  <si>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</si>
  <si>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</si>
  <si>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</si>
  <si>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</si>
  <si>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</si>
  <si>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</si>
  <si>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</si>
  <si>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</si>
  <si>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</si>
  <si>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</si>
  <si>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</si>
  <si>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</si>
  <si>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</si>
  <si>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</si>
  <si>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</si>
  <si>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</si>
  <si>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</si>
  <si>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</si>
  <si>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</si>
  <si>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</si>
  <si>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</si>
  <si>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</si>
  <si>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</si>
  <si>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</si>
  <si>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</si>
  <si>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</si>
  <si>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</si>
  <si>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</si>
  <si>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</si>
  <si>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</si>
  <si>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</si>
  <si>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</si>
  <si>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</si>
  <si>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</si>
  <si>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</si>
  <si>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</si>
  <si>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</si>
  <si>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</si>
  <si>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</si>
  <si>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</si>
  <si>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</si>
  <si>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</si>
  <si>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</si>
  <si>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</si>
  <si>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</si>
  <si>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</si>
  <si>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</si>
  <si>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</si>
  <si>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</si>
  <si>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</si>
  <si>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</si>
  <si>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</si>
  <si>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</si>
  <si>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</si>
  <si>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</si>
  <si>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</si>
  <si>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</si>
  <si>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</si>
  <si>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</si>
  <si>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</si>
  <si>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</si>
  <si>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</si>
  <si>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</si>
  <si>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</si>
  <si>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</si>
  <si>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</si>
  <si>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</si>
  <si>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</si>
  <si>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</si>
  <si>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</si>
  <si>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</si>
  <si>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</si>
  <si>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</si>
  <si>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</si>
  <si>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</si>
  <si>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</si>
  <si>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</si>
  <si>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</si>
  <si>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</si>
  <si>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</si>
  <si>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</si>
  <si>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</si>
  <si>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</si>
  <si>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</si>
  <si>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</si>
  <si>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</si>
  <si>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</si>
  <si>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</si>
  <si>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</si>
  <si>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</si>
  <si>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</si>
  <si>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</si>
  <si>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</si>
  <si>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</si>
  <si>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</si>
  <si>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</si>
  <si>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</si>
  <si>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</si>
  <si>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</si>
  <si>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</si>
  <si>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</si>
  <si>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</si>
  <si>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</si>
  <si>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</si>
  <si>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</si>
  <si>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</si>
  <si>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</si>
  <si>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</si>
  <si>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</si>
  <si>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</si>
  <si>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</si>
  <si>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</si>
  <si>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</si>
  <si>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</si>
  <si>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</si>
  <si>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</si>
  <si>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</si>
  <si>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</si>
  <si>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</si>
  <si>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</si>
  <si>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</si>
  <si>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</si>
  <si>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</si>
  <si>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</si>
  <si>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</si>
  <si>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</si>
  <si>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</si>
  <si>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</si>
  <si>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</si>
  <si>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</si>
  <si>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</si>
  <si>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</si>
  <si>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</si>
  <si>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</si>
  <si>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</si>
  <si>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</si>
  <si>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</si>
  <si>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</si>
  <si>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</si>
  <si>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</si>
  <si>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</si>
  <si>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</si>
  <si>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</si>
  <si>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</si>
  <si>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</si>
  <si>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</si>
  <si>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</si>
  <si>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</si>
  <si>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</si>
  <si>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</si>
  <si>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</si>
  <si>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</si>
  <si>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</si>
  <si>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</si>
  <si>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</si>
  <si>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</si>
  <si>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</si>
  <si>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</si>
  <si>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</si>
  <si>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</si>
  <si>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</si>
  <si>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</si>
  <si>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</si>
  <si>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</si>
  <si>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</si>
  <si>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</si>
  <si>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</si>
  <si>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</si>
  <si>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</si>
  <si>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</si>
  <si>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</si>
  <si>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</si>
  <si>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</si>
  <si>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</si>
  <si>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</si>
  <si>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</si>
  <si>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</si>
  <si>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</si>
  <si>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</si>
  <si>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</si>
  <si>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</si>
  <si>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</si>
  <si>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</si>
  <si>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</si>
  <si>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</si>
  <si>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</si>
  <si>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</si>
  <si>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</si>
  <si>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</si>
  <si>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</si>
  <si>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</si>
  <si>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</si>
  <si>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</si>
  <si>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</si>
  <si>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</si>
  <si>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</si>
  <si>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</si>
  <si>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</si>
  <si>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</si>
  <si>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</si>
  <si>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</si>
  <si>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</si>
  <si>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</si>
  <si>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</si>
  <si>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</si>
  <si>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</si>
  <si>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</si>
  <si>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</si>
  <si>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</si>
  <si>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</si>
  <si>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</si>
  <si>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</si>
  <si>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</si>
  <si>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</si>
  <si>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</si>
  <si>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</si>
  <si>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</si>
  <si>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</si>
  <si>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</si>
  <si>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</si>
  <si>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</si>
  <si>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</si>
  <si>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</si>
  <si>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</si>
  <si>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</si>
  <si>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</si>
  <si>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</si>
  <si>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</si>
  <si>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</si>
  <si>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</si>
  <si>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</si>
  <si>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</si>
  <si>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</si>
  <si>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</si>
  <si>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</si>
  <si>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</si>
  <si>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</si>
  <si>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</si>
  <si>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</si>
  <si>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</si>
  <si>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</si>
  <si>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</si>
  <si>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</si>
  <si>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</si>
  <si>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</si>
  <si>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</si>
  <si>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</si>
  <si>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</si>
  <si>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</si>
  <si>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</si>
  <si>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</si>
  <si>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</si>
  <si>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</si>
  <si>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</si>
  <si>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</si>
  <si>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</si>
  <si>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</si>
  <si>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</si>
  <si>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</si>
  <si>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</si>
  <si>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</si>
  <si>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</si>
  <si>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</si>
  <si>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</si>
  <si>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</si>
  <si>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</si>
  <si>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</si>
  <si>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</si>
  <si>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</si>
  <si>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</si>
  <si>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</si>
  <si>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</si>
  <si>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</si>
  <si>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</si>
  <si>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</si>
  <si>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</si>
  <si>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</si>
  <si>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</si>
  <si>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</si>
  <si>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</si>
  <si>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</si>
  <si>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</si>
  <si>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</si>
  <si>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</si>
  <si>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</si>
  <si>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</si>
  <si>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</si>
  <si>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</si>
  <si>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</si>
  <si>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</si>
  <si>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</si>
  <si>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</si>
  <si>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</si>
  <si>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</si>
  <si>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</si>
  <si>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</si>
  <si>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</si>
  <si>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</si>
  <si>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</si>
  <si>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</si>
  <si>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</si>
  <si>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</si>
  <si>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</si>
  <si>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</si>
  <si>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</si>
  <si>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</si>
  <si>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</si>
  <si>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</si>
  <si>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</si>
  <si>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</si>
  <si>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</si>
  <si>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</si>
  <si>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</si>
  <si>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</si>
  <si>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</si>
  <si>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</si>
  <si>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</si>
  <si>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</si>
  <si>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</si>
  <si>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</si>
  <si>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</si>
  <si>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</si>
  <si>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</si>
  <si>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</si>
  <si>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</si>
  <si>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</si>
  <si>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</si>
  <si>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</si>
  <si>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</si>
  <si>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</si>
  <si>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</si>
  <si>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</si>
  <si>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</si>
  <si>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</si>
  <si>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</si>
  <si>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</si>
  <si>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</si>
  <si>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</si>
  <si>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</si>
  <si>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</si>
  <si>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</si>
  <si>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</si>
  <si>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</si>
  <si>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</si>
  <si>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</si>
  <si>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</si>
  <si>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</si>
  <si>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</si>
  <si>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</si>
  <si>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</si>
  <si>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</si>
  <si>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</si>
  <si>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</si>
  <si>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</si>
  <si>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</si>
  <si>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</si>
  <si>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</si>
  <si>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</si>
  <si>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</si>
  <si>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</si>
  <si>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</si>
  <si>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</si>
  <si>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</si>
  <si>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</si>
  <si>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</si>
  <si>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</si>
  <si>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</si>
  <si>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</si>
  <si>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</si>
  <si>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</si>
  <si>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</si>
  <si>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</si>
  <si>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</si>
  <si>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</si>
  <si>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</si>
  <si>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</si>
  <si>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</si>
  <si>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</si>
  <si>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</si>
  <si>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</si>
  <si>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</si>
  <si>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</si>
  <si>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</si>
  <si>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</si>
  <si>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</si>
  <si>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</si>
  <si>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</si>
  <si>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</si>
  <si>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</si>
  <si>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</si>
  <si>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</si>
  <si>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</si>
  <si>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</si>
  <si>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</si>
  <si>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</si>
  <si>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</si>
  <si>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</si>
  <si>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</si>
  <si>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</si>
  <si>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</si>
  <si>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</si>
  <si>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</si>
  <si>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</si>
  <si>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</si>
  <si>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</si>
  <si>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</si>
  <si>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</si>
  <si>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</si>
  <si>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</si>
  <si>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</si>
  <si>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</si>
  <si>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</si>
  <si>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</si>
  <si>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</si>
  <si>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</si>
  <si>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</si>
  <si>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</si>
  <si>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</si>
  <si>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</si>
  <si>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</si>
  <si>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</si>
  <si>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</si>
  <si>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</si>
  <si>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</si>
  <si>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</si>
  <si>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</si>
  <si>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</si>
  <si>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</si>
  <si>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</si>
  <si>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</si>
  <si>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</si>
  <si>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</si>
  <si>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</si>
  <si>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</si>
  <si>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</si>
  <si>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</si>
  <si>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</si>
  <si>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</si>
  <si>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</si>
  <si>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</si>
  <si>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</si>
  <si>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</si>
  <si>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</si>
  <si>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</si>
  <si>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</si>
  <si>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</si>
  <si>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</si>
  <si>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</si>
  <si>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</si>
  <si>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</si>
  <si>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</si>
  <si>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</si>
  <si>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</si>
  <si>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</si>
  <si>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</si>
  <si>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</si>
  <si>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</si>
  <si>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</si>
  <si>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</si>
  <si>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</si>
  <si>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</si>
  <si>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</si>
  <si>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</si>
  <si>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</si>
  <si>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</si>
  <si>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</si>
  <si>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</si>
  <si>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</si>
  <si>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</si>
  <si>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</si>
  <si>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</si>
  <si>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</si>
  <si>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</si>
  <si>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</si>
  <si>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</si>
  <si>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</si>
  <si>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</si>
  <si>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</si>
  <si>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</si>
  <si>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</si>
  <si>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</si>
  <si>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</si>
  <si>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</si>
  <si>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</si>
  <si>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</si>
  <si>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</si>
  <si>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</si>
  <si>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</si>
  <si>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</si>
  <si>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</si>
  <si>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</si>
  <si>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</si>
  <si>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</si>
  <si>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</si>
  <si>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</si>
  <si>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</si>
  <si>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</si>
  <si>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</si>
  <si>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</si>
  <si>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</si>
  <si>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</si>
  <si>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</si>
  <si>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</si>
  <si>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</si>
  <si>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</si>
  <si>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</si>
  <si>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</si>
  <si>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</si>
  <si>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</si>
  <si>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</si>
  <si>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</si>
  <si>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</si>
  <si>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</si>
  <si>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</si>
  <si>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</si>
  <si>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</si>
  <si>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</si>
  <si>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</si>
  <si>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</si>
  <si>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</si>
  <si>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</si>
  <si>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</si>
  <si>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</si>
  <si>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</si>
  <si>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</si>
  <si>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</si>
  <si>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</si>
  <si>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</si>
  <si>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</si>
  <si>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</si>
  <si>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</si>
  <si>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</si>
  <si>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</si>
  <si>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</si>
  <si>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</si>
  <si>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</si>
  <si>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</si>
  <si>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</si>
  <si>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</si>
  <si>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</si>
  <si>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</si>
  <si>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</si>
  <si>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</si>
  <si>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</si>
  <si>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</si>
  <si>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</si>
  <si>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</si>
  <si>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</si>
  <si>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</si>
  <si>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</si>
  <si>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</si>
  <si>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</si>
  <si>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</si>
  <si>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</si>
  <si>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</si>
  <si>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</si>
  <si>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</si>
  <si>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</si>
  <si>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</si>
  <si>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</si>
  <si>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</si>
  <si>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</si>
  <si>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</si>
  <si>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</si>
  <si>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</si>
  <si>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</si>
  <si>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</si>
  <si>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</si>
  <si>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</si>
  <si>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</si>
  <si>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</si>
  <si>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</si>
  <si>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</si>
  <si>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</si>
  <si>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</si>
  <si>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</si>
  <si>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</si>
  <si>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</si>
  <si>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</si>
  <si>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</si>
  <si>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</si>
  <si>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</si>
  <si>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</si>
  <si>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</si>
  <si>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</si>
  <si>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</si>
  <si>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</si>
  <si>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</si>
  <si>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</si>
  <si>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</si>
  <si>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</si>
  <si>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</si>
  <si>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</si>
  <si>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</si>
  <si>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</si>
  <si>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</si>
  <si>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</si>
  <si>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</si>
  <si>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</si>
  <si>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</si>
  <si>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</si>
  <si>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</si>
  <si>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</si>
  <si>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</si>
  <si>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</si>
  <si>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</si>
  <si>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</si>
  <si>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</si>
  <si>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</si>
  <si>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</si>
  <si>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</si>
  <si>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</si>
  <si>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</si>
  <si>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</si>
  <si>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</si>
  <si>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</si>
  <si>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</si>
  <si>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</si>
  <si>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</si>
  <si>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</si>
  <si>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</si>
  <si>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</si>
  <si>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</si>
  <si>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</si>
  <si>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</si>
  <si>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</si>
  <si>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</si>
  <si>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</si>
  <si>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</si>
  <si>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</si>
  <si>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</si>
  <si>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</si>
  <si>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</si>
  <si>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</si>
  <si>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</si>
  <si>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</si>
  <si>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</si>
  <si>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</si>
  <si>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</si>
  <si>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</si>
  <si>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</si>
  <si>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</si>
  <si>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</si>
  <si>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</si>
  <si>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</si>
  <si>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</si>
  <si>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</si>
  <si>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</si>
  <si>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</si>
  <si>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</si>
  <si>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</si>
  <si>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</si>
  <si>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</si>
  <si>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</si>
  <si>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</si>
  <si>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</si>
  <si>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</si>
  <si>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</si>
  <si>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</si>
  <si>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</si>
  <si>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</si>
  <si>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</si>
  <si>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</si>
  <si>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</si>
  <si>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</si>
  <si>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</si>
  <si>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</si>
  <si>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</si>
  <si>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</si>
  <si>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</si>
  <si>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</si>
  <si>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</si>
  <si>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</si>
  <si>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</si>
  <si>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</si>
  <si>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</si>
  <si>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</si>
  <si>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</si>
  <si>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</si>
  <si>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</si>
  <si>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</si>
  <si>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</si>
  <si>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</si>
  <si>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</si>
  <si>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</si>
  <si>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</si>
  <si>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</si>
  <si>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</si>
  <si>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</si>
  <si>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</si>
  <si>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</si>
  <si>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</si>
  <si>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</si>
  <si>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</si>
  <si>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</si>
  <si>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</si>
  <si>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</si>
  <si>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</si>
  <si>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</si>
  <si>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</si>
  <si>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</si>
  <si>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</si>
  <si>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</si>
  <si>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</si>
  <si>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</si>
  <si>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</si>
  <si>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</si>
  <si>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</si>
  <si>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</si>
  <si>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</si>
  <si>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</si>
  <si>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</si>
  <si>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</si>
  <si>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</si>
  <si>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</si>
  <si>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</si>
  <si>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</si>
  <si>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</si>
  <si>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</si>
  <si>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</si>
  <si>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</si>
  <si>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</si>
  <si>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</si>
  <si>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</si>
  <si>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</si>
  <si>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</si>
  <si>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</si>
  <si>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</si>
  <si>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</si>
  <si>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</si>
  <si>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</si>
  <si>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</si>
  <si>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</si>
  <si>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</si>
  <si>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</si>
  <si>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</si>
  <si>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</si>
  <si>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</si>
  <si>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</si>
  <si>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</si>
  <si>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</si>
  <si>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</si>
  <si>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</si>
  <si>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</si>
  <si>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</si>
  <si>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</si>
  <si>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</si>
  <si>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</si>
  <si>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</si>
  <si>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</si>
  <si>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</si>
  <si>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</si>
  <si>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</si>
  <si>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</si>
  <si>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</si>
  <si>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</si>
  <si>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</si>
  <si>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</si>
  <si>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</si>
  <si>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</si>
  <si>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</si>
  <si>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</si>
  <si>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</si>
  <si>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</si>
  <si>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</si>
  <si>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</si>
  <si>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</si>
  <si>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</si>
  <si>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</si>
  <si>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</si>
  <si>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</si>
  <si>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</si>
  <si>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</si>
  <si>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</si>
  <si>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</si>
  <si>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</si>
  <si>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</si>
  <si>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</si>
  <si>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</si>
  <si>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</si>
  <si>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</si>
  <si>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</si>
  <si>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</si>
  <si>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</si>
  <si>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</si>
  <si>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</si>
  <si>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</si>
  <si>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</si>
  <si>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</si>
  <si>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</si>
  <si>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</si>
  <si>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</si>
  <si>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</si>
  <si>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</si>
  <si>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</si>
  <si>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</si>
  <si>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</si>
  <si>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</si>
  <si>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</si>
  <si>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</si>
  <si>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</si>
  <si>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</si>
  <si>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</si>
  <si>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</si>
  <si>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</si>
  <si>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</si>
  <si>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</si>
  <si>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</si>
  <si>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</si>
  <si>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</si>
  <si>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</si>
  <si>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</si>
  <si>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</si>
  <si>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</si>
  <si>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</si>
  <si>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</si>
  <si>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</si>
  <si>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</si>
  <si>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</si>
  <si>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</si>
  <si>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</si>
  <si>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</si>
  <si>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</si>
  <si>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</si>
  <si>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</si>
  <si>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</si>
  <si>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</si>
  <si>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</si>
  <si>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</si>
  <si>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</si>
  <si>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</si>
  <si>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</si>
  <si>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</si>
  <si>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</si>
  <si>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</si>
  <si>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</si>
  <si>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</si>
  <si>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</si>
  <si>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</si>
  <si>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</si>
  <si>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</si>
  <si>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</si>
  <si>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</si>
  <si>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</si>
  <si>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</si>
  <si>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</si>
  <si>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</si>
  <si>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</si>
  <si>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</si>
  <si>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</si>
  <si>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</si>
  <si>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</si>
  <si>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</si>
  <si>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</si>
  <si>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</si>
  <si>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</si>
  <si>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</si>
  <si>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</si>
  <si>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</si>
  <si>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</si>
  <si>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</si>
  <si>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</si>
  <si>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</si>
  <si>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</si>
  <si>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</si>
  <si>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</si>
  <si>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</si>
  <si>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</si>
  <si>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</si>
  <si>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</si>
  <si>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</si>
  <si>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</si>
  <si>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</si>
  <si>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</si>
  <si>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</si>
  <si>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</si>
  <si>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</si>
  <si>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</si>
  <si>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</si>
  <si>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</si>
  <si>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</si>
  <si>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</si>
  <si>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</si>
  <si>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</si>
  <si>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</si>
  <si>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</si>
  <si>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</si>
  <si>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</si>
  <si>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</si>
  <si>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</si>
  <si>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</si>
  <si>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</si>
  <si>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</si>
  <si>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</si>
  <si>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</si>
  <si>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</si>
  <si>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</si>
  <si>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</si>
  <si>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</si>
  <si>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</si>
  <si>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</si>
  <si>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</si>
  <si>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</si>
  <si>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</si>
  <si>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</si>
  <si>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</si>
  <si>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</si>
  <si>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</si>
  <si>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</si>
  <si>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</si>
  <si>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</si>
  <si>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</si>
  <si>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</si>
  <si>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</si>
  <si>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</si>
  <si>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</si>
  <si>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</si>
  <si>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</si>
  <si>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</si>
  <si>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</si>
  <si>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</si>
  <si>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</si>
  <si>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</si>
  <si>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</si>
  <si>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</si>
  <si>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</si>
  <si>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</si>
  <si>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</si>
  <si>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</si>
  <si>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</si>
  <si>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</si>
  <si>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</si>
  <si>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</si>
  <si>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</si>
  <si>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</si>
  <si>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</si>
  <si>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</si>
  <si>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</si>
  <si>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</si>
  <si>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</si>
  <si>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</si>
  <si>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</si>
  <si>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</si>
  <si>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</si>
  <si>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</si>
  <si>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</si>
  <si>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</si>
  <si>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</si>
  <si>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</si>
  <si>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</si>
  <si>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</si>
  <si>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</si>
  <si>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</si>
  <si>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</si>
  <si>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</si>
  <si>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</si>
  <si>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</si>
  <si>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</si>
  <si>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</si>
  <si>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</si>
  <si>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</si>
  <si>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</si>
  <si>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</si>
  <si>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</si>
  <si>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</si>
  <si>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</si>
  <si>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</si>
  <si>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</si>
  <si>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</si>
  <si>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</si>
  <si>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</si>
  <si>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</si>
  <si>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</si>
  <si>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</si>
  <si>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</si>
  <si>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</si>
  <si>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</si>
  <si>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</si>
  <si>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</si>
  <si>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</si>
  <si>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</si>
  <si>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</si>
  <si>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</si>
  <si>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</si>
  <si>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</si>
  <si>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</si>
  <si>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</si>
  <si>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</si>
  <si>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</si>
  <si>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</si>
  <si>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</si>
  <si>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</si>
  <si>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</si>
  <si>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</si>
  <si>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</si>
  <si>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</si>
  <si>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</si>
  <si>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</si>
  <si>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</si>
  <si>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</si>
  <si>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</si>
  <si>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</si>
  <si>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</si>
  <si>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</si>
  <si>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</si>
  <si>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</si>
  <si>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</si>
  <si>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</si>
  <si>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</si>
  <si>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</si>
  <si>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</si>
  <si>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</si>
  <si>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</si>
  <si>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</si>
  <si>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</si>
  <si>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</si>
  <si>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</si>
  <si>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</si>
  <si>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</si>
  <si>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</si>
  <si>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</si>
  <si>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</si>
  <si>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</si>
  <si>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</si>
  <si>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</si>
  <si>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</si>
  <si>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</si>
  <si>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</si>
  <si>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</si>
  <si>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</si>
  <si>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</si>
  <si>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</si>
  <si>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</si>
  <si>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</si>
  <si>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</si>
  <si>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</si>
  <si>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</si>
  <si>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</si>
  <si>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</si>
  <si>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</si>
  <si>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</si>
  <si>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</si>
  <si>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</si>
  <si>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</si>
  <si>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</si>
  <si>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</si>
  <si>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</si>
  <si>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</si>
  <si>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</si>
  <si>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</si>
  <si>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</si>
  <si>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</si>
  <si>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</si>
  <si>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</si>
  <si>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</si>
  <si>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</si>
  <si>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</si>
  <si>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</si>
  <si>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</si>
  <si>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</si>
  <si>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</si>
  <si>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</si>
  <si>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</si>
  <si>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</si>
  <si>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</si>
  <si>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</si>
  <si>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</si>
  <si>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</si>
  <si>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</si>
  <si>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</si>
  <si>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</si>
  <si>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</si>
  <si>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</si>
  <si>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</si>
  <si>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</si>
  <si>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</si>
  <si>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</si>
  <si>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</si>
  <si>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</si>
  <si>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</si>
  <si>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</si>
  <si>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</si>
  <si>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</si>
  <si>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</si>
  <si>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</si>
  <si>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</si>
  <si>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</si>
  <si>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</si>
  <si>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</si>
  <si>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</si>
  <si>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</si>
  <si>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</si>
  <si>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</si>
  <si>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</si>
  <si>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</si>
  <si>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</si>
  <si>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</si>
  <si>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</si>
  <si>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</si>
  <si>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</si>
  <si>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</si>
  <si>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</si>
  <si>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</si>
  <si>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</si>
  <si>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</si>
  <si>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</si>
  <si>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</si>
  <si>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</si>
  <si>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</si>
  <si>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</si>
  <si>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</si>
  <si>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</si>
  <si>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</si>
  <si>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</si>
  <si>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</si>
  <si>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</si>
  <si>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</si>
  <si>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</si>
  <si>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</si>
  <si>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</si>
  <si>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</si>
  <si>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</si>
  <si>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</si>
  <si>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</si>
  <si>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</si>
  <si>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</si>
  <si>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</si>
  <si>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</si>
  <si>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</si>
  <si>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</si>
  <si>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</si>
  <si>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</si>
  <si>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</si>
  <si>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</si>
  <si>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</si>
  <si>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</si>
  <si>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</si>
  <si>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</si>
  <si>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</si>
  <si>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</si>
  <si>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</si>
  <si>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</si>
  <si>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</si>
  <si>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</si>
  <si>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</si>
  <si>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</si>
  <si>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</si>
  <si>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</si>
  <si>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</si>
  <si>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</si>
  <si>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</si>
  <si>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</si>
  <si>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</si>
  <si>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</si>
  <si>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</si>
  <si>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</si>
  <si>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</si>
  <si>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</si>
  <si>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</si>
  <si>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</si>
  <si>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</si>
  <si>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</si>
  <si>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</si>
  <si>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</si>
  <si>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</si>
  <si>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</si>
  <si>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</si>
  <si>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</si>
  <si>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</si>
  <si>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</si>
  <si>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</si>
  <si>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</si>
  <si>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</si>
  <si>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</si>
  <si>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</si>
  <si>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</si>
  <si>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</si>
  <si>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</si>
  <si>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</si>
  <si>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</si>
  <si>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</si>
  <si>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</si>
  <si>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</si>
  <si>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</si>
  <si>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</si>
  <si>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</si>
  <si>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</si>
  <si>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</si>
  <si>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</si>
  <si>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</si>
  <si>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</si>
  <si>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</si>
  <si>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</si>
  <si>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</si>
  <si>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</si>
  <si>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</si>
  <si>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</si>
  <si>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</si>
  <si>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</si>
  <si>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</si>
  <si>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</si>
  <si>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</si>
  <si>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</si>
  <si>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</si>
  <si>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</si>
  <si>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</si>
  <si>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</si>
  <si>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</si>
  <si>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</si>
  <si>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</si>
  <si>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</si>
  <si>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</si>
  <si>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</si>
  <si>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</si>
  <si>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</si>
  <si>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</si>
  <si>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</si>
  <si>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</si>
  <si>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</si>
  <si>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</si>
  <si>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</si>
  <si>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</si>
  <si>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</si>
  <si>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</si>
  <si>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</si>
  <si>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</si>
  <si>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</si>
  <si>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</si>
  <si>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</si>
  <si>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</si>
  <si>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</si>
  <si>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</si>
  <si>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</si>
  <si>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</si>
  <si>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</si>
  <si>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</si>
  <si>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</si>
  <si>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</si>
  <si>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</si>
  <si>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</si>
  <si>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</si>
  <si>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</si>
  <si>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</si>
  <si>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</si>
  <si>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</si>
  <si>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</si>
  <si>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</si>
  <si>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</si>
  <si>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</si>
  <si>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</si>
  <si>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</si>
  <si>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</si>
  <si>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</si>
  <si>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</si>
  <si>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</si>
  <si>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</si>
  <si>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</si>
  <si>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</si>
  <si>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</si>
  <si>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</si>
  <si>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</si>
  <si>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</si>
  <si>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</si>
  <si>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</si>
  <si>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</si>
  <si>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</si>
  <si>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</si>
  <si>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</si>
  <si>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</si>
  <si>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</si>
  <si>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</si>
  <si>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</si>
  <si>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</si>
  <si>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</si>
  <si>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</si>
  <si>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</si>
  <si>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</si>
  <si>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</si>
  <si>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</si>
  <si>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</si>
  <si>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</si>
  <si>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</si>
  <si>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</si>
  <si>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</si>
  <si>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</si>
  <si>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</si>
  <si>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</si>
  <si>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</si>
  <si>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</si>
  <si>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</si>
  <si>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</si>
  <si>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</si>
  <si>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</si>
  <si>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</si>
  <si>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</si>
  <si>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</si>
  <si>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</si>
  <si>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</si>
  <si>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</si>
  <si>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</si>
  <si>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</si>
  <si>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</si>
  <si>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</si>
  <si>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</si>
  <si>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</si>
  <si>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</si>
  <si>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</si>
  <si>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</si>
  <si>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</si>
  <si>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</si>
  <si>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</si>
  <si>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</si>
  <si>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</si>
  <si>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</si>
  <si>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</si>
  <si>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</si>
  <si>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</si>
  <si>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</si>
  <si>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</si>
  <si>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</si>
  <si>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</si>
  <si>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</si>
  <si>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</si>
  <si>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</si>
  <si>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</si>
  <si>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</si>
  <si>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</si>
  <si>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</si>
  <si>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</si>
  <si>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</si>
  <si>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</si>
  <si>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</si>
  <si>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</si>
  <si>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</si>
  <si>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</si>
  <si>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</si>
  <si>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</si>
  <si>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</si>
  <si>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</si>
  <si>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</si>
  <si>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</si>
  <si>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</si>
  <si>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</si>
  <si>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</si>
  <si>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</si>
  <si>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</si>
  <si>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</si>
  <si>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</si>
  <si>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</si>
  <si>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</si>
  <si>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</si>
  <si>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</si>
  <si>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</si>
  <si>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</si>
  <si>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</si>
  <si>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</si>
  <si>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</si>
  <si>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</si>
  <si>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</si>
  <si>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</si>
  <si>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</si>
  <si>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</si>
  <si>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</si>
  <si>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</si>
  <si>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</si>
  <si>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</si>
  <si>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</si>
  <si>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</si>
  <si>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</si>
  <si>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</si>
  <si>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</si>
  <si>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</si>
  <si>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</si>
  <si>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</si>
  <si>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</si>
  <si>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</si>
  <si>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</si>
  <si>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</si>
  <si>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</si>
  <si>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</si>
  <si>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</si>
  <si>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</si>
  <si>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</si>
  <si>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</si>
  <si>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</si>
  <si>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</si>
  <si>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</si>
  <si>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</si>
  <si>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</si>
  <si>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</si>
  <si>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</si>
  <si>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</si>
  <si>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</si>
  <si>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</si>
  <si>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</si>
  <si>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</si>
  <si>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</si>
  <si>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</si>
  <si>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</si>
  <si>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</si>
  <si>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</si>
  <si>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</si>
  <si>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</si>
  <si>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</si>
  <si>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</si>
  <si>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</si>
  <si>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</si>
  <si>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</si>
  <si>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</si>
  <si>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</si>
  <si>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</si>
  <si>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</si>
  <si>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</si>
  <si>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</si>
  <si>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</si>
  <si>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</si>
  <si>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</si>
  <si>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</si>
  <si>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</si>
  <si>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</si>
  <si>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</si>
  <si>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</si>
  <si>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</si>
  <si>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</si>
  <si>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</si>
  <si>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</si>
  <si>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</si>
  <si>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</si>
  <si>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</si>
  <si>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</si>
  <si>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</si>
  <si>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</si>
  <si>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</si>
  <si>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</si>
  <si>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</si>
  <si>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</si>
  <si>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</si>
  <si>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</si>
  <si>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</si>
  <si>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</si>
  <si>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</si>
  <si>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</si>
  <si>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</si>
  <si>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</si>
  <si>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</si>
  <si>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</si>
  <si>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</si>
  <si>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</si>
  <si>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</si>
  <si>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</si>
  <si>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</si>
  <si>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</si>
  <si>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</si>
  <si>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</si>
  <si>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</si>
  <si>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</si>
  <si>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</si>
  <si>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</si>
  <si>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</si>
  <si>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</si>
  <si>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</si>
  <si>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</si>
  <si>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</si>
  <si>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</si>
  <si>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</si>
  <si>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</si>
  <si>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</si>
  <si>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</si>
  <si>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</si>
  <si>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</si>
  <si>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</si>
  <si>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</si>
  <si>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</si>
  <si>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</si>
  <si>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</si>
  <si>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</si>
  <si>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</si>
  <si>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</si>
  <si>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</si>
  <si>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</si>
  <si>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</si>
  <si>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</si>
  <si>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</si>
  <si>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</si>
  <si>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</si>
  <si>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</si>
  <si>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</si>
  <si>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</si>
  <si>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</si>
  <si>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</si>
  <si>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</si>
  <si>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</si>
  <si>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</si>
  <si>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</si>
  <si>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</si>
  <si>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</si>
  <si>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</si>
  <si>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</si>
  <si>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</si>
  <si>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</si>
  <si>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</si>
  <si>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</si>
  <si>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</si>
  <si>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</si>
  <si>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</si>
  <si>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</si>
  <si>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</si>
  <si>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</si>
  <si>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</si>
  <si>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</si>
  <si>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</si>
  <si>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</si>
  <si>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</si>
  <si>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</si>
  <si>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</si>
  <si>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</si>
  <si>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</si>
  <si>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</si>
  <si>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</si>
  <si>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</si>
  <si>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</si>
  <si>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</si>
  <si>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</si>
  <si>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</si>
  <si>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</si>
  <si>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</si>
  <si>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</si>
  <si>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</si>
  <si>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</si>
  <si>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</si>
  <si>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</si>
  <si>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</si>
  <si>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</si>
  <si>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</si>
  <si>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</si>
  <si>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</si>
  <si>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</si>
  <si>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</si>
  <si>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</si>
  <si>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</si>
  <si>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</si>
  <si>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</si>
  <si>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</si>
  <si>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</si>
  <si>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</si>
  <si>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</si>
  <si>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</si>
  <si>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</si>
  <si>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</si>
  <si>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</si>
  <si>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</si>
  <si>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</si>
  <si>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</si>
  <si>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</si>
  <si>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</si>
  <si>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</si>
  <si>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</si>
  <si>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</si>
  <si>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</si>
  <si>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</si>
  <si>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</si>
  <si>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</si>
  <si>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</si>
  <si>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</si>
  <si>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</si>
  <si>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</si>
  <si>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</si>
  <si>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</si>
  <si>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</si>
  <si>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</si>
  <si>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</si>
  <si>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</si>
  <si>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</si>
  <si>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</si>
  <si>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</si>
  <si>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</si>
  <si>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</si>
  <si>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</si>
  <si>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</si>
  <si>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</si>
  <si>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</si>
  <si>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</si>
  <si>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</si>
  <si>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</si>
  <si>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</si>
  <si>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</si>
  <si>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</si>
  <si>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</si>
  <si>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</si>
  <si>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</si>
  <si>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</si>
  <si>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</si>
  <si>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</si>
  <si>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</si>
  <si>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</si>
  <si>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</si>
  <si>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</si>
  <si>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</si>
  <si>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</si>
  <si>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</si>
  <si>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</si>
  <si>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</si>
  <si>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</si>
  <si>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</si>
  <si>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</si>
  <si>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</si>
  <si>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</si>
  <si>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</si>
  <si>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</si>
  <si>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</si>
  <si>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</si>
  <si>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</si>
  <si>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</si>
  <si>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</si>
  <si>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</si>
  <si>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</si>
  <si>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</si>
  <si>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</si>
  <si>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</si>
  <si>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</si>
  <si>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</si>
  <si>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</si>
  <si>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</si>
  <si>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</si>
  <si>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</si>
  <si>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</si>
  <si>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</si>
  <si>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</si>
  <si>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</si>
  <si>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</si>
  <si>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</si>
  <si>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</si>
  <si>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</si>
  <si>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</si>
  <si>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</si>
  <si>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</si>
  <si>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</si>
  <si>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</si>
  <si>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</si>
  <si>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</si>
  <si>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</si>
  <si>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</si>
  <si>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</si>
  <si>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</si>
  <si>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</si>
  <si>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</si>
  <si>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</si>
  <si>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</si>
  <si>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</si>
  <si>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</si>
  <si>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</si>
  <si>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</si>
  <si>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</si>
  <si>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</si>
  <si>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</si>
  <si>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</si>
  <si>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</si>
  <si>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</si>
  <si>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</si>
  <si>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</si>
  <si>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</si>
  <si>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</si>
  <si>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</si>
  <si>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</si>
  <si>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</si>
  <si>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</si>
  <si>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</si>
  <si>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</si>
  <si>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</si>
  <si>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</si>
  <si>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</si>
  <si>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</si>
  <si>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</si>
  <si>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</si>
  <si>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</si>
  <si>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</si>
  <si>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</si>
  <si>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</si>
  <si>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</si>
  <si>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</si>
  <si>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</si>
  <si>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</si>
  <si>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</si>
  <si>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</si>
  <si>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</si>
  <si>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</si>
  <si>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</si>
  <si>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</si>
  <si>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</si>
  <si>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</si>
  <si>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</si>
  <si>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</si>
  <si>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</si>
  <si>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</si>
  <si>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</si>
  <si>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</si>
  <si>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</si>
  <si>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</si>
  <si>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</si>
  <si>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</si>
  <si>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</si>
  <si>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</si>
  <si>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</si>
  <si>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</si>
  <si>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</si>
  <si>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</si>
  <si>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</si>
  <si>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</si>
  <si>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</si>
  <si>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</si>
  <si>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</si>
  <si>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</si>
  <si>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</si>
  <si>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</si>
  <si>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</si>
  <si>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</si>
  <si>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</si>
  <si>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</si>
  <si>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</si>
  <si>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</si>
  <si>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</si>
  <si>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</si>
  <si>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</si>
  <si>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</si>
  <si>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</si>
  <si>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</si>
  <si>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</si>
  <si>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</si>
  <si>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</si>
  <si>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</si>
  <si>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</si>
  <si>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</si>
  <si>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</si>
  <si>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</si>
  <si>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</si>
  <si>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</si>
  <si>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</si>
  <si>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</si>
  <si>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</si>
  <si>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</si>
  <si>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</si>
  <si>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</si>
  <si>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</si>
  <si>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</si>
  <si>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</si>
  <si>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</si>
  <si>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</si>
  <si>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</si>
  <si>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</si>
  <si>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</si>
  <si>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</si>
  <si>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</si>
  <si>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</si>
  <si>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</si>
  <si>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</si>
  <si>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</si>
  <si>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</si>
  <si>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</si>
  <si>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</si>
  <si>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</si>
  <si>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</si>
  <si>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</si>
  <si>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</si>
  <si>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</si>
  <si>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</si>
  <si>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</si>
  <si>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</si>
  <si>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</si>
  <si>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</si>
  <si>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</si>
  <si>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</si>
  <si>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</si>
  <si>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</si>
  <si>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</si>
  <si>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</si>
  <si>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</si>
  <si>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</si>
  <si>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</si>
  <si>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</si>
  <si>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</si>
  <si>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</si>
  <si>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</si>
  <si>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</si>
  <si>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</si>
  <si>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</si>
  <si>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</si>
  <si>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</si>
  <si>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</si>
  <si>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</si>
  <si>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</si>
  <si>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</si>
  <si>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</si>
  <si>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</si>
  <si>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</si>
  <si>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</si>
  <si>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</si>
  <si>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</si>
  <si>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</si>
  <si>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</si>
  <si>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</si>
  <si>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</si>
  <si>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</si>
  <si>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</si>
  <si>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</si>
  <si>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</si>
  <si>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</si>
  <si>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</si>
  <si>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</si>
  <si>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</si>
  <si>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</si>
  <si>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</si>
  <si>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</si>
  <si>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</si>
  <si>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</si>
  <si>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</si>
  <si>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</si>
  <si>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</si>
  <si>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</si>
  <si>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</si>
  <si>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</si>
  <si>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</si>
  <si>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</si>
  <si>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</si>
  <si>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</si>
  <si>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</si>
  <si>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</si>
  <si>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</si>
  <si>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</si>
  <si>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</si>
  <si>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</si>
  <si>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</si>
  <si>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</si>
  <si>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</si>
  <si>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</si>
  <si>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</si>
  <si>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</si>
  <si>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</si>
  <si>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</si>
  <si>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</si>
  <si>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</si>
  <si>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</si>
  <si>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</si>
  <si>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</si>
  <si>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</si>
  <si>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</si>
  <si>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</si>
  <si>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</si>
  <si>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</si>
  <si>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</si>
  <si>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</si>
  <si>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</si>
  <si>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</si>
  <si>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</si>
  <si>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</si>
  <si>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</si>
  <si>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</si>
  <si>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</si>
  <si>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</si>
  <si>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</si>
  <si>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</si>
  <si>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</si>
  <si>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</si>
  <si>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</si>
  <si>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</si>
  <si>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</si>
  <si>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</si>
  <si>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</si>
  <si>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</si>
  <si>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</si>
  <si>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</si>
  <si>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</si>
  <si>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</si>
  <si>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</si>
  <si>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</si>
  <si>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</si>
  <si>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</si>
  <si>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</si>
  <si>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</si>
  <si>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</si>
  <si>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</si>
  <si>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</si>
  <si>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</si>
  <si>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</si>
  <si>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</si>
  <si>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</si>
  <si>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</si>
  <si>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</si>
  <si>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</si>
  <si>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</si>
  <si>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</si>
  <si>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</si>
  <si>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</si>
  <si>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</si>
  <si>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</si>
  <si>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</si>
  <si>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</si>
  <si>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</si>
  <si>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</si>
  <si>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</si>
  <si>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</si>
  <si>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</si>
  <si>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</si>
  <si>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</si>
  <si>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</si>
  <si>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</si>
  <si>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</si>
  <si>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</si>
  <si>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</si>
  <si>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</si>
  <si>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</si>
  <si>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</si>
  <si>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</si>
  <si>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</si>
  <si>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</si>
  <si>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</si>
  <si>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</si>
  <si>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</si>
  <si>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</si>
  <si>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</si>
  <si>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</si>
  <si>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</si>
  <si>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</si>
  <si>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</si>
  <si>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</si>
  <si>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</si>
  <si>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</si>
  <si>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</si>
  <si>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</si>
  <si>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</si>
  <si>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</si>
  <si>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</si>
  <si>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</si>
  <si>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</si>
  <si>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</si>
  <si>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</si>
  <si>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</si>
  <si>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</si>
  <si>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</si>
  <si>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</si>
  <si>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</si>
  <si>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</si>
  <si>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</si>
  <si>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</si>
  <si>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</si>
  <si>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</si>
  <si>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</si>
  <si>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</si>
  <si>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</si>
  <si>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</si>
  <si>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</si>
  <si>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</si>
  <si>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</si>
  <si>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</si>
  <si>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</si>
  <si>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</si>
  <si>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</si>
  <si>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</si>
  <si>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</si>
  <si>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</si>
  <si>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</si>
  <si>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</si>
  <si>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</si>
  <si>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</si>
  <si>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</si>
  <si>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</si>
  <si>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</si>
  <si>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</si>
  <si>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</si>
  <si>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</si>
  <si>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</si>
  <si>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</si>
  <si>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</si>
  <si>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</si>
  <si>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</si>
  <si>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</si>
  <si>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</si>
  <si>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</si>
  <si>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</si>
  <si>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</si>
  <si>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</si>
  <si>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</si>
  <si>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</si>
  <si>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</si>
  <si>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</si>
  <si>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</si>
  <si>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</si>
  <si>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</si>
  <si>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</si>
  <si>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</si>
  <si>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</si>
  <si>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</si>
  <si>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</si>
  <si>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</si>
  <si>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</si>
  <si>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</si>
  <si>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</si>
  <si>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</si>
  <si>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</si>
  <si>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</si>
  <si>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</si>
  <si>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</si>
  <si>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</si>
  <si>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</si>
  <si>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</si>
  <si>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</si>
  <si>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</si>
  <si>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</si>
  <si>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</si>
  <si>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</si>
  <si>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</si>
  <si>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</si>
  <si>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</si>
  <si>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</si>
  <si>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</si>
  <si>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</si>
  <si>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</si>
  <si>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</si>
  <si>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</si>
  <si>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</si>
  <si>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</si>
  <si>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</si>
  <si>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</si>
  <si>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</si>
  <si>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</si>
  <si>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</si>
  <si>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</si>
  <si>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</si>
  <si>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</si>
  <si>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</si>
  <si>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</si>
  <si>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</si>
  <si>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</si>
  <si>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</si>
  <si>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</si>
  <si>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</si>
  <si>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</si>
  <si>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</si>
  <si>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</si>
  <si>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</si>
  <si>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</si>
  <si>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</si>
  <si>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</si>
  <si>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</si>
  <si>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</si>
  <si>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</si>
  <si>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</si>
  <si>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</si>
  <si>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</si>
  <si>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</si>
  <si>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</si>
  <si>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</si>
  <si>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</si>
  <si>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</si>
  <si>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</si>
  <si>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</si>
  <si>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</si>
  <si>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</si>
  <si>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</si>
  <si>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</si>
  <si>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</si>
  <si>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</si>
  <si>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</si>
  <si>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</si>
  <si>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</si>
  <si>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</si>
  <si>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</si>
  <si>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</si>
  <si>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</si>
  <si>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</si>
  <si>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</si>
  <si>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</si>
  <si>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</si>
  <si>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</si>
  <si>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</si>
  <si>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</si>
  <si>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</si>
  <si>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</si>
  <si>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</si>
  <si>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</si>
  <si>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</si>
  <si>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</si>
  <si>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</si>
  <si>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</si>
  <si>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</si>
  <si>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</si>
  <si>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</si>
  <si>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</si>
  <si>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</si>
  <si>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</si>
  <si>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</si>
  <si>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</si>
  <si>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</si>
  <si>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</si>
  <si>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</si>
  <si>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</si>
  <si>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</si>
  <si>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</si>
  <si>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</si>
  <si>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</si>
  <si>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</si>
  <si>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</si>
  <si>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</si>
  <si>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</si>
  <si>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</si>
  <si>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</si>
  <si>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</si>
  <si>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</si>
  <si>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</si>
  <si>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</si>
  <si>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</si>
  <si>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</si>
  <si>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</si>
  <si>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</si>
  <si>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</si>
  <si>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</si>
  <si>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</si>
  <si>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</si>
  <si>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</si>
  <si>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</si>
  <si>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</si>
  <si>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</si>
  <si>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</si>
  <si>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</si>
  <si>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</si>
  <si>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</si>
  <si>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</si>
  <si>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</si>
  <si>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</si>
  <si>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</si>
  <si>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</si>
  <si>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</si>
  <si>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</si>
  <si>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</si>
  <si>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</si>
  <si>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</si>
  <si>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</si>
  <si>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</si>
  <si>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</si>
  <si>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</si>
  <si>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</si>
  <si>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</si>
  <si>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</si>
  <si>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</si>
  <si>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</si>
  <si>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</si>
  <si>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</si>
  <si>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</si>
  <si>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</si>
  <si>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</si>
  <si>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</si>
  <si>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</si>
  <si>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</si>
  <si>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</si>
  <si>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</si>
  <si>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</si>
  <si>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</si>
  <si>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</si>
  <si>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</si>
  <si>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</si>
  <si>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</si>
  <si>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</si>
  <si>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</si>
  <si>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</si>
  <si>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</si>
  <si>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</si>
  <si>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</si>
  <si>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</si>
  <si>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</si>
  <si>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</si>
  <si>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</si>
  <si>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</si>
  <si>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</si>
  <si>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</si>
  <si>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</si>
  <si>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</si>
  <si>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</si>
  <si>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</si>
  <si>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</si>
  <si>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</si>
  <si>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</si>
  <si>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</si>
  <si>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</si>
  <si>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</si>
  <si>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</si>
  <si>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</si>
  <si>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</si>
  <si>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</si>
  <si>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</si>
  <si>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</si>
  <si>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</si>
  <si>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</si>
  <si>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</si>
  <si>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</si>
  <si>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</si>
  <si>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</si>
  <si>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</si>
  <si>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</si>
  <si>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</si>
  <si>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</si>
  <si>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</si>
  <si>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</si>
  <si>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</si>
  <si>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</si>
  <si>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</si>
  <si>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</si>
  <si>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</si>
  <si>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</si>
  <si>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</si>
  <si>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</si>
  <si>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</si>
  <si>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</si>
  <si>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</si>
  <si>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</si>
  <si>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</si>
  <si>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</si>
  <si>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</si>
  <si>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</si>
  <si>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</si>
  <si>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</si>
  <si>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</si>
  <si>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</si>
  <si>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</si>
  <si>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</si>
  <si>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</si>
  <si>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</si>
  <si>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</si>
  <si>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</si>
  <si>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</si>
  <si>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</si>
  <si>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</si>
  <si>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</si>
  <si>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</si>
  <si>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</si>
  <si>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</si>
  <si>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</si>
  <si>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</si>
  <si>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</si>
  <si>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</si>
  <si>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</si>
  <si>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</si>
  <si>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</si>
  <si>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</si>
  <si>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</si>
  <si>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</si>
  <si>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</si>
  <si>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</si>
  <si>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</si>
  <si>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</si>
  <si>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</si>
  <si>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</si>
  <si>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</si>
  <si>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</si>
  <si>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</si>
  <si>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</si>
  <si>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</si>
  <si>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</si>
  <si>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</si>
  <si>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</si>
  <si>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</si>
  <si>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</si>
  <si>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</si>
  <si>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</si>
  <si>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</si>
  <si>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</si>
  <si>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</si>
  <si>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</si>
  <si>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</si>
  <si>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</si>
  <si>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</si>
  <si>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</si>
  <si>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</si>
  <si>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</si>
  <si>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</si>
  <si>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</si>
  <si>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</si>
  <si>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</si>
  <si>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</si>
  <si>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</si>
  <si>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</si>
  <si>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</si>
  <si>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</si>
  <si>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</si>
  <si>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</si>
  <si>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</si>
  <si>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</si>
  <si>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</si>
  <si>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</si>
  <si>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</si>
  <si>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</si>
  <si>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</si>
  <si>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</si>
  <si>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</si>
  <si>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</si>
  <si>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</si>
  <si>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</si>
  <si>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</si>
  <si>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</si>
  <si>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</si>
  <si>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</si>
  <si>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</si>
  <si>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</si>
  <si>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</si>
  <si>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</si>
  <si>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</si>
  <si>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</si>
  <si>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</si>
  <si>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</si>
  <si>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</si>
  <si>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</si>
  <si>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</si>
  <si>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</si>
  <si>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</si>
  <si>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</si>
  <si>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</si>
  <si>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</si>
  <si>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</si>
  <si>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</si>
  <si>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</si>
  <si>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</si>
  <si>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</si>
  <si>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</si>
  <si>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</si>
  <si>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</si>
  <si>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</si>
  <si>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</si>
  <si>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</si>
  <si>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</si>
  <si>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</si>
  <si>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</si>
  <si>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</si>
  <si>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</si>
  <si>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</si>
  <si>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</si>
  <si>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</si>
  <si>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</si>
  <si>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</si>
  <si>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</si>
  <si>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</si>
  <si>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</si>
  <si>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</si>
  <si>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</si>
  <si>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</si>
  <si>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</si>
  <si>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</si>
  <si>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</si>
  <si>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</si>
  <si>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</si>
  <si>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</si>
  <si>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</si>
  <si>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</si>
  <si>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</si>
  <si>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</si>
  <si>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</si>
  <si>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</si>
  <si>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</si>
  <si>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</si>
  <si>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</si>
  <si>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</si>
  <si>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</si>
  <si>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</si>
  <si>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</si>
  <si>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</si>
  <si>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</si>
  <si>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</si>
  <si>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</si>
  <si>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</si>
  <si>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</si>
  <si>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</si>
  <si>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</si>
  <si>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</si>
  <si>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</si>
  <si>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</si>
  <si>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</si>
  <si>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</si>
  <si>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</si>
  <si>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</si>
  <si>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</si>
  <si>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</si>
  <si>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</si>
  <si>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</si>
  <si>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</si>
  <si>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</si>
  <si>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</si>
  <si>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</si>
  <si>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</si>
  <si>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</si>
  <si>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</si>
  <si>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</si>
  <si>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</si>
  <si>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</si>
  <si>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</si>
  <si>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</si>
  <si>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</si>
  <si>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</si>
  <si>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</si>
  <si>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</si>
  <si>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</si>
  <si>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</si>
  <si>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</si>
  <si>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</si>
  <si>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</si>
  <si>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</si>
  <si>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</si>
  <si>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</si>
  <si>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</si>
  <si>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</si>
  <si>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</si>
  <si>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</si>
  <si>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</si>
  <si>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</si>
  <si>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</si>
  <si>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</si>
  <si>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</si>
  <si>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</si>
  <si>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</si>
  <si>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</si>
  <si>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</si>
  <si>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</si>
  <si>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</si>
  <si>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</si>
  <si>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</si>
  <si>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</si>
  <si>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</si>
  <si>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</si>
  <si>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</si>
  <si>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</si>
  <si>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</si>
  <si>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</si>
  <si>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</si>
  <si>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</si>
  <si>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</si>
  <si>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</si>
  <si>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</si>
  <si>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</si>
  <si>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</si>
  <si>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</si>
  <si>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</si>
  <si>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</si>
  <si>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</si>
  <si>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</si>
  <si>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</si>
  <si>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</si>
  <si>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</si>
  <si>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</si>
  <si>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</si>
  <si>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</si>
  <si>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</si>
  <si>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</si>
  <si>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</si>
  <si>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</si>
  <si>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</si>
  <si>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</si>
  <si>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</si>
  <si>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</si>
  <si>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</si>
  <si>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</si>
  <si>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</si>
  <si>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</si>
  <si>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</si>
  <si>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</si>
  <si>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</si>
  <si>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</si>
  <si>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</si>
  <si>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</si>
  <si>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</si>
  <si>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</si>
  <si>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</si>
  <si>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</si>
  <si>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</si>
  <si>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</si>
  <si>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</si>
  <si>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</si>
  <si>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</si>
  <si>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</si>
  <si>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</si>
  <si>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</si>
  <si>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</si>
  <si>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</si>
  <si>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</si>
  <si>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</si>
  <si>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</si>
  <si>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</si>
  <si>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</si>
  <si>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</si>
  <si>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</si>
  <si>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</si>
  <si>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</si>
  <si>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</si>
  <si>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</si>
  <si>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</si>
  <si>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</si>
  <si>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</si>
  <si>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</si>
  <si>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</si>
  <si>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</si>
  <si>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</si>
  <si>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</si>
  <si>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</si>
  <si>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</si>
  <si>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</si>
  <si>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</si>
  <si>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</si>
  <si>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</si>
  <si>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</si>
  <si>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</si>
  <si>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</si>
  <si>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</si>
  <si>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</si>
  <si>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</si>
  <si>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</si>
  <si>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</si>
  <si>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</si>
  <si>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</si>
  <si>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</si>
  <si>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</si>
  <si>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</si>
  <si>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</si>
  <si>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</si>
  <si>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</si>
  <si>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</si>
  <si>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</si>
  <si>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</si>
  <si>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</si>
  <si>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</si>
  <si>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</si>
  <si>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</si>
  <si>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</si>
  <si>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</si>
  <si>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</si>
  <si>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</si>
  <si>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</si>
  <si>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</si>
  <si>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</si>
  <si>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</si>
  <si>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</si>
  <si>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</si>
  <si>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</si>
  <si>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</si>
  <si>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</si>
  <si>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</si>
  <si>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</si>
  <si>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</si>
  <si>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</si>
  <si>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</si>
  <si>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</si>
  <si>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</si>
  <si>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</si>
  <si>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</si>
  <si>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</si>
  <si>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</si>
  <si>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</si>
  <si>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</si>
  <si>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</si>
  <si>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</si>
  <si>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</si>
  <si>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</si>
  <si>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</si>
  <si>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</si>
  <si>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</si>
  <si>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</si>
  <si>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</si>
  <si>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</si>
  <si>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</si>
  <si>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</si>
  <si>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</si>
  <si>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</si>
  <si>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</si>
  <si>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</si>
  <si>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</si>
  <si>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</si>
  <si>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</si>
  <si>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</si>
  <si>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</si>
  <si>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</si>
  <si>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</si>
  <si>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</si>
  <si>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</si>
  <si>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</si>
  <si>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</si>
  <si>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</si>
  <si>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</si>
  <si>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</si>
  <si>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</si>
  <si>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</si>
  <si>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</si>
  <si>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</si>
  <si>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</si>
  <si>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</si>
  <si>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</si>
  <si>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</si>
  <si>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</si>
  <si>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</si>
  <si>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</si>
  <si>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</si>
  <si>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</si>
  <si>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</si>
  <si>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</si>
  <si>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</si>
  <si>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</si>
  <si>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</si>
  <si>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</si>
  <si>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</si>
  <si>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</si>
  <si>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</si>
  <si>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</si>
  <si>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</si>
  <si>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</si>
  <si>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</si>
  <si>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</si>
  <si>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</si>
  <si>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</si>
  <si>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</si>
  <si>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</si>
  <si>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</si>
  <si>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</si>
  <si>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</si>
  <si>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</si>
  <si>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</si>
  <si>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</si>
  <si>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</si>
  <si>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</si>
  <si>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</si>
  <si>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</si>
  <si>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</si>
  <si>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</si>
  <si>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</si>
  <si>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</si>
  <si>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</si>
  <si>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</si>
  <si>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</si>
  <si>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</si>
  <si>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</si>
  <si>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</si>
  <si>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</si>
  <si>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</si>
  <si>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</si>
  <si>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</si>
  <si>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</si>
  <si>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</si>
  <si>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</si>
  <si>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</si>
  <si>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</si>
  <si>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</si>
  <si>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</si>
  <si>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</si>
  <si>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</si>
  <si>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</si>
  <si>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</si>
  <si>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</si>
  <si>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</si>
  <si>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</si>
  <si>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</si>
  <si>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</si>
  <si>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</si>
  <si>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</si>
  <si>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</si>
  <si>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</si>
  <si>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</si>
  <si>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</si>
  <si>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</si>
  <si>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</si>
  <si>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</si>
  <si>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</si>
  <si>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</si>
  <si>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</si>
  <si>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</si>
  <si>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</si>
  <si>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</si>
  <si>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</si>
  <si>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</si>
  <si>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</si>
  <si>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</si>
  <si>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</si>
  <si>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</si>
  <si>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</si>
  <si>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</si>
  <si>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</si>
  <si>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</si>
  <si>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</si>
  <si>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</si>
  <si>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</si>
  <si>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</si>
  <si>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</si>
  <si>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</si>
  <si>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</si>
  <si>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</si>
  <si>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</si>
  <si>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</si>
  <si>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</si>
  <si>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</si>
  <si>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</si>
  <si>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</si>
  <si>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</si>
  <si>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</si>
  <si>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</si>
  <si>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</si>
  <si>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</si>
  <si>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</si>
  <si>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</si>
  <si>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</si>
  <si>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</si>
  <si>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</si>
  <si>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</si>
  <si>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</si>
  <si>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</si>
  <si>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</si>
  <si>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</si>
  <si>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</si>
  <si>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</si>
  <si>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</si>
  <si>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</si>
  <si>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</si>
  <si>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</si>
  <si>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</si>
  <si>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</si>
  <si>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</si>
  <si>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</si>
  <si>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</si>
  <si>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</si>
  <si>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</si>
  <si>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</si>
  <si>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</si>
  <si>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</si>
  <si>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</si>
  <si>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</si>
  <si>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</si>
  <si>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</si>
  <si>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</si>
  <si>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</si>
  <si>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</si>
  <si>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</si>
  <si>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</si>
  <si>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</si>
  <si>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</si>
  <si>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</si>
  <si>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</si>
  <si>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</si>
  <si>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</si>
  <si>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</si>
  <si>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</si>
  <si>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</si>
  <si>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</si>
  <si>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</si>
  <si>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</si>
  <si>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</si>
  <si>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</si>
  <si>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</si>
  <si>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</si>
  <si>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</si>
  <si>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</si>
  <si>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</si>
  <si>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</si>
  <si>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</si>
  <si>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</si>
  <si>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</si>
  <si>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</si>
  <si>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</si>
  <si>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</si>
  <si>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</si>
  <si>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</si>
  <si>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</si>
  <si>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</si>
  <si>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</si>
  <si>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</si>
  <si>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</si>
  <si>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</si>
  <si>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</si>
  <si>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</si>
  <si>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</si>
  <si>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</si>
  <si>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</si>
  <si>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</si>
  <si>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</si>
  <si>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</si>
  <si>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</si>
  <si>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</si>
  <si>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</si>
  <si>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</si>
  <si>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</si>
  <si>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</si>
  <si>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</si>
  <si>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</si>
  <si>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</si>
  <si>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</si>
  <si>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</si>
  <si>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</si>
  <si>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</si>
  <si>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</si>
  <si>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</si>
  <si>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</si>
  <si>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</si>
  <si>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</si>
  <si>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</si>
  <si>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</si>
  <si>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</si>
  <si>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</si>
  <si>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</si>
  <si>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</si>
  <si>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</si>
  <si>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</si>
  <si>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</si>
  <si>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</si>
  <si>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</si>
  <si>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</si>
  <si>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</si>
  <si>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</si>
  <si>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</si>
  <si>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</si>
  <si>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</si>
  <si>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</si>
  <si>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</si>
  <si>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</si>
  <si>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</si>
  <si>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</si>
  <si>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</si>
  <si>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</si>
  <si>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</si>
  <si>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</si>
  <si>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</si>
  <si>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</si>
  <si>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</si>
  <si>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</si>
  <si>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</si>
  <si>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</si>
  <si>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</si>
  <si>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</si>
  <si>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</si>
  <si>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</si>
  <si>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</si>
  <si>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</si>
  <si>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</si>
  <si>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</si>
  <si>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</si>
  <si>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</si>
  <si>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</si>
  <si>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</si>
  <si>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</si>
  <si>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</si>
  <si>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</si>
  <si>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</si>
  <si>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</si>
  <si>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</si>
  <si>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</si>
  <si>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</si>
  <si>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</si>
  <si>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</si>
  <si>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</si>
  <si>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</si>
  <si>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</si>
  <si>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</si>
  <si>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</si>
  <si>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</si>
  <si>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</si>
  <si>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</si>
  <si>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</si>
  <si>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</si>
  <si>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</si>
  <si>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</si>
  <si>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</si>
  <si>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</si>
  <si>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</si>
  <si>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</si>
  <si>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</si>
  <si>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</si>
  <si>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</si>
  <si>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</si>
  <si>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</si>
  <si>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</si>
  <si>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</si>
  <si>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</si>
  <si>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</si>
  <si>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</si>
  <si>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</si>
  <si>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</si>
  <si>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</si>
  <si>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</si>
  <si>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</si>
  <si>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</si>
  <si>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</si>
  <si>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</si>
  <si>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</si>
  <si>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</si>
  <si>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</si>
  <si>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</si>
  <si>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</si>
  <si>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</si>
  <si>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</si>
  <si>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</si>
  <si>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</si>
  <si>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</si>
  <si>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</si>
  <si>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</si>
  <si>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</si>
  <si>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</si>
  <si>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</si>
  <si>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</si>
  <si>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</si>
  <si>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</si>
  <si>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</si>
  <si>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</si>
  <si>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</si>
  <si>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</si>
  <si>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</si>
  <si>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</si>
  <si>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</si>
  <si>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</si>
  <si>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</si>
  <si>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</si>
  <si>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</si>
  <si>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</si>
  <si>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</si>
  <si>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</si>
  <si>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</si>
  <si>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</si>
  <si>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</si>
  <si>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</si>
  <si>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</si>
  <si>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</si>
  <si>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</si>
  <si>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</si>
  <si>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</si>
  <si>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</si>
  <si>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</si>
  <si>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</si>
  <si>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</si>
  <si>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</si>
  <si>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</si>
  <si>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</si>
  <si>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</si>
  <si>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</si>
  <si>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</si>
  <si>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</si>
  <si>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</si>
  <si>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</si>
  <si>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</si>
  <si>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</si>
  <si>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</si>
  <si>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</si>
  <si>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</si>
  <si>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</si>
  <si>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</si>
  <si>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</si>
  <si>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</si>
  <si>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</si>
  <si>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</si>
  <si>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</si>
  <si>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</si>
  <si>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</si>
  <si>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</si>
  <si>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</si>
  <si>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</si>
  <si>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</si>
  <si>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</si>
  <si>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</si>
  <si>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</si>
  <si>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</si>
  <si>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</si>
  <si>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</si>
  <si>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</si>
  <si>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</si>
  <si>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</si>
  <si>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</si>
  <si>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</si>
  <si>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</si>
  <si>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</si>
  <si>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</si>
  <si>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</si>
  <si>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</si>
  <si>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</si>
  <si>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</si>
  <si>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</si>
  <si>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</si>
  <si>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</si>
  <si>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</si>
  <si>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</si>
  <si>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</si>
  <si>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</si>
  <si>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</si>
  <si>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</si>
  <si>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</si>
  <si>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</si>
  <si>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</si>
  <si>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</si>
  <si>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</si>
  <si>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</si>
  <si>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</si>
  <si>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</si>
  <si>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</si>
  <si>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</si>
  <si>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</si>
  <si>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</si>
  <si>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</si>
  <si>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</si>
  <si>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</si>
  <si>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</si>
  <si>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</si>
  <si>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</si>
  <si>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</si>
  <si>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</si>
  <si>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</si>
  <si>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</si>
  <si>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</si>
  <si>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</si>
  <si>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</si>
  <si>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</si>
  <si>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</si>
  <si>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</si>
  <si>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</si>
  <si>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</si>
  <si>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</si>
  <si>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</si>
  <si>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</si>
  <si>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</si>
  <si>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</si>
  <si>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</si>
  <si>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</si>
  <si>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</si>
  <si>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</si>
  <si>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</si>
  <si>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</si>
  <si>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</si>
  <si>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</si>
  <si>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</si>
  <si>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</si>
  <si>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</si>
  <si>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</si>
  <si>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</si>
  <si>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</si>
  <si>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</si>
  <si>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</si>
  <si>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</si>
  <si>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</si>
  <si>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</si>
  <si>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</si>
  <si>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</si>
  <si>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</si>
  <si>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</si>
  <si>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</si>
  <si>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</si>
  <si>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</si>
  <si>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</si>
  <si>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</si>
  <si>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</si>
  <si>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</si>
  <si>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</si>
  <si>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</si>
  <si>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</si>
  <si>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</si>
  <si>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</si>
  <si>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</si>
  <si>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</si>
  <si>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</si>
  <si>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</si>
  <si>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</si>
  <si>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</si>
  <si>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</si>
  <si>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</si>
  <si>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</si>
  <si>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</si>
  <si>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</si>
  <si>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</si>
  <si>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</si>
  <si>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</si>
  <si>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</si>
  <si>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</si>
  <si>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</si>
  <si>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</si>
  <si>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</si>
  <si>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</si>
  <si>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</si>
  <si>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</si>
  <si>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</si>
  <si>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</si>
  <si>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</si>
  <si>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</si>
  <si>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</si>
  <si>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</si>
  <si>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</si>
  <si>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</si>
  <si>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</si>
  <si>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</si>
  <si>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</si>
  <si>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</si>
  <si>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</si>
  <si>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</si>
  <si>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</si>
  <si>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</si>
  <si>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</si>
  <si>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</si>
  <si>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</si>
  <si>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</si>
  <si>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</si>
  <si>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</si>
  <si>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</si>
  <si>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</si>
  <si>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</si>
  <si>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</si>
  <si>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</si>
  <si>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</si>
  <si>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</si>
  <si>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</si>
  <si>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</si>
  <si>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</si>
  <si>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</si>
  <si>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</si>
  <si>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</si>
  <si>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</si>
  <si>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</si>
  <si>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</si>
  <si>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</si>
  <si>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</si>
  <si>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</si>
  <si>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</si>
  <si>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</si>
  <si>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</si>
  <si>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</si>
  <si>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</si>
  <si>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</si>
  <si>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</si>
  <si>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</si>
  <si>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</si>
  <si>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</si>
  <si>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</si>
  <si>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</si>
  <si>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</si>
  <si>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</si>
  <si>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</si>
  <si>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</si>
  <si>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</si>
  <si>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</si>
  <si>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</si>
  <si>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</si>
  <si>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</si>
  <si>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</si>
  <si>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</si>
  <si>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</si>
  <si>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</si>
  <si>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</si>
  <si>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</si>
  <si>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</si>
  <si>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</si>
  <si>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</si>
  <si>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</si>
  <si>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</si>
  <si>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</si>
  <si>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</si>
  <si>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</si>
  <si>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</si>
  <si>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</si>
  <si>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</si>
  <si>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</si>
  <si>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</si>
  <si>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</si>
  <si>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</si>
  <si>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</si>
  <si>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</si>
  <si>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</si>
  <si>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</si>
  <si>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</si>
  <si>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</si>
  <si>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</si>
  <si>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</si>
  <si>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</si>
  <si>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</si>
  <si>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</si>
  <si>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</si>
  <si>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</si>
  <si>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</si>
  <si>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</si>
  <si>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</si>
  <si>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</si>
  <si>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</si>
  <si>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</si>
  <si>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</si>
  <si>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</si>
  <si>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</si>
  <si>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</si>
  <si>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</si>
  <si>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</si>
  <si>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</si>
  <si>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</si>
  <si>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</si>
  <si>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</si>
  <si>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</si>
  <si>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</si>
  <si>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</si>
  <si>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</si>
  <si>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</si>
  <si>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</si>
  <si>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</si>
  <si>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</si>
  <si>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</si>
  <si>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</si>
  <si>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</si>
  <si>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</si>
  <si>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</si>
  <si>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</si>
  <si>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</si>
  <si>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</si>
  <si>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</si>
  <si>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</si>
  <si>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</si>
  <si>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</si>
  <si>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</si>
  <si>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</si>
  <si>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</si>
  <si>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</si>
  <si>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</si>
  <si>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</si>
  <si>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</si>
  <si>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</si>
  <si>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</si>
  <si>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</si>
  <si>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</si>
  <si>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</si>
  <si>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</si>
  <si>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</si>
  <si>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</si>
  <si>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</si>
  <si>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</si>
  <si>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</si>
  <si>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</si>
  <si>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</si>
  <si>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</si>
  <si>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</si>
  <si>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</si>
  <si>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</si>
  <si>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</si>
  <si>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</si>
  <si>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</si>
  <si>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</si>
  <si>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</si>
  <si>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</si>
  <si>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</si>
  <si>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</si>
  <si>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</si>
  <si>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</si>
  <si>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</si>
  <si>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</si>
  <si>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</si>
  <si>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</si>
  <si>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</si>
  <si>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</si>
  <si>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</si>
  <si>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</si>
  <si>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</si>
  <si>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</si>
  <si>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</si>
  <si>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</si>
  <si>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</si>
  <si>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</si>
  <si>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</si>
  <si>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</si>
  <si>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</si>
  <si>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</si>
  <si>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</si>
  <si>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</si>
  <si>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</si>
  <si>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</si>
  <si>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</si>
  <si>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</si>
  <si>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</si>
  <si>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</si>
  <si>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</si>
  <si>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</si>
  <si>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</si>
  <si>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</si>
  <si>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</si>
  <si>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</si>
  <si>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</si>
  <si>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</si>
  <si>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</si>
  <si>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</si>
  <si>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</si>
  <si>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</si>
  <si>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</si>
  <si>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</si>
  <si>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</si>
  <si>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</si>
  <si>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</si>
  <si>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</si>
  <si>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</si>
  <si>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</si>
  <si>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</si>
  <si>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</si>
  <si>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</si>
  <si>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</si>
  <si>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</si>
  <si>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</si>
  <si>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</si>
  <si>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</si>
  <si>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</si>
  <si>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</si>
  <si>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</si>
  <si>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</si>
  <si>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</si>
  <si>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</si>
  <si>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</si>
  <si>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</si>
  <si>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</si>
  <si>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</si>
  <si>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</si>
  <si>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</si>
  <si>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</si>
  <si>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</si>
  <si>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</si>
  <si>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</si>
  <si>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</si>
  <si>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</si>
  <si>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</si>
  <si>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</si>
  <si>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</si>
  <si>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</si>
  <si>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</si>
  <si>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</si>
  <si>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</si>
  <si>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</si>
  <si>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</si>
  <si>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</si>
  <si>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</si>
  <si>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</si>
  <si>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</si>
  <si>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</si>
  <si>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</si>
  <si>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</si>
  <si>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</si>
  <si>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</si>
  <si>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</si>
  <si>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</si>
  <si>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</si>
  <si>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</si>
  <si>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</si>
  <si>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</si>
  <si>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</si>
  <si>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</si>
  <si>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</si>
  <si>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</si>
  <si>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</si>
  <si>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</si>
  <si>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</si>
  <si>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</si>
  <si>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</si>
  <si>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</si>
  <si>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</si>
  <si>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</si>
  <si>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</si>
  <si>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</si>
  <si>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</si>
  <si>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</si>
  <si>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</si>
  <si>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</si>
  <si>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</si>
  <si>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</si>
  <si>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</si>
  <si>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</si>
  <si>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</si>
  <si>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</si>
  <si>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</si>
  <si>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</si>
  <si>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</si>
  <si>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</si>
  <si>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</si>
  <si>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</si>
  <si>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</si>
  <si>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</si>
  <si>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</si>
  <si>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</si>
  <si>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</si>
  <si>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</si>
  <si>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</si>
  <si>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</si>
  <si>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</si>
  <si>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</si>
  <si>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</si>
  <si>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</si>
  <si>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</si>
  <si>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</si>
  <si>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</si>
  <si>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</si>
  <si>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</si>
  <si>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</si>
  <si>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</si>
  <si>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</si>
  <si>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</si>
  <si>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</si>
  <si>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</si>
  <si>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</si>
  <si>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</si>
  <si>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</si>
  <si>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</si>
  <si>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</si>
  <si>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</si>
  <si>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</si>
  <si>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</si>
  <si>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</si>
  <si>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</si>
  <si>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</si>
  <si>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</si>
  <si>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</si>
  <si>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</si>
  <si>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</si>
  <si>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</si>
  <si>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</si>
  <si>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</si>
  <si>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</si>
  <si>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</si>
  <si>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</si>
  <si>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</si>
  <si>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</si>
  <si>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</si>
  <si>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</si>
  <si>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</si>
  <si>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</si>
  <si>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</si>
  <si>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</si>
  <si>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</si>
  <si>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</si>
  <si>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</si>
  <si>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</si>
  <si>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</si>
  <si>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</si>
  <si>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</si>
  <si>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</si>
  <si>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</si>
  <si>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</si>
  <si>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</si>
  <si>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</si>
  <si>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</si>
  <si>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</si>
  <si>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</si>
  <si>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</si>
  <si>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</si>
  <si>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</si>
  <si>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</si>
  <si>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</si>
  <si>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</si>
  <si>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</si>
  <si>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</si>
  <si>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</si>
  <si>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</si>
  <si>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</si>
  <si>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</si>
  <si>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</si>
  <si>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</si>
  <si>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</si>
  <si>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</si>
  <si>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</si>
  <si>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</si>
  <si>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</si>
  <si>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</si>
  <si>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</si>
  <si>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</si>
  <si>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</si>
  <si>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</si>
  <si>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</si>
  <si>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</si>
  <si>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</si>
  <si>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</si>
  <si>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</si>
  <si>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</si>
  <si>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</si>
  <si>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</si>
  <si>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</si>
  <si>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</si>
  <si>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</si>
  <si>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</si>
  <si>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</si>
  <si>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</si>
  <si>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</si>
  <si>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</si>
  <si>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</si>
  <si>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</si>
  <si>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</si>
  <si>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</si>
  <si>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</si>
  <si>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</si>
  <si>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</si>
  <si>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</si>
  <si>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</si>
  <si>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</si>
  <si>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</si>
  <si>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</si>
  <si>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</si>
  <si>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</si>
  <si>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</si>
  <si>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</si>
  <si>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</si>
  <si>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</si>
  <si>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</si>
  <si>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</si>
  <si>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</si>
  <si>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</si>
  <si>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</si>
  <si>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</si>
  <si>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</si>
  <si>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</si>
  <si>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</si>
  <si>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</si>
  <si>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</si>
  <si>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</si>
  <si>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</si>
  <si>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</si>
  <si>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</si>
  <si>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</si>
  <si>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</si>
  <si>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</si>
  <si>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</si>
  <si>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</si>
  <si>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</si>
  <si>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</si>
  <si>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</si>
  <si>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</si>
  <si>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</si>
  <si>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</si>
  <si>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</si>
  <si>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</si>
  <si>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</si>
  <si>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</si>
  <si>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</si>
  <si>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</si>
  <si>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</si>
  <si>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</si>
  <si>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</si>
  <si>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</si>
  <si>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</si>
  <si>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</si>
  <si>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</si>
  <si>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</si>
  <si>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</si>
  <si>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</si>
  <si>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</si>
  <si>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</si>
  <si>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</si>
  <si>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</si>
  <si>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</si>
  <si>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</si>
  <si>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</si>
  <si>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</si>
  <si>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</si>
  <si>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</si>
  <si>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</si>
  <si>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</si>
  <si>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</si>
  <si>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</si>
  <si>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</si>
  <si>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</si>
  <si>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</si>
  <si>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</si>
  <si>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</si>
  <si>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</si>
  <si>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</si>
  <si>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</si>
  <si>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</si>
  <si>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</si>
  <si>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</si>
  <si>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</si>
  <si>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</si>
  <si>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</si>
  <si>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</si>
  <si>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</si>
  <si>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</si>
  <si>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</si>
  <si>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</si>
  <si>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</si>
  <si>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</si>
  <si>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</si>
  <si>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</si>
  <si>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</si>
  <si>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</si>
  <si>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</si>
  <si>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</si>
  <si>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</si>
  <si>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</si>
  <si>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</si>
  <si>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</si>
  <si>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</si>
  <si>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</si>
  <si>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</si>
  <si>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</si>
  <si>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</si>
  <si>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</si>
  <si>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</si>
  <si>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</si>
  <si>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</si>
  <si>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</si>
  <si>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</si>
  <si>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</si>
  <si>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</si>
  <si>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</si>
  <si>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</si>
  <si>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</si>
  <si>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</si>
  <si>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</si>
  <si>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</si>
  <si>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</si>
  <si>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</si>
  <si>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</si>
  <si>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</si>
  <si>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</si>
  <si>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</si>
  <si>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</si>
  <si>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</si>
  <si>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</si>
  <si>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</si>
  <si>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</si>
  <si>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</si>
  <si>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</si>
  <si>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</si>
  <si>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</si>
  <si>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</si>
  <si>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</si>
  <si>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</si>
  <si>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</si>
  <si>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</si>
  <si>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</si>
  <si>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</si>
  <si>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</si>
  <si>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</si>
  <si>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</si>
  <si>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</si>
  <si>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</si>
  <si>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</si>
  <si>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</si>
  <si>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</si>
  <si>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</si>
  <si>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</si>
  <si>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</si>
  <si>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</si>
  <si>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</si>
  <si>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</si>
  <si>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</si>
  <si>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</si>
  <si>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</si>
  <si>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</si>
  <si>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</si>
  <si>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</si>
  <si>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</si>
  <si>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</si>
  <si>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</si>
  <si>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</si>
  <si>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</si>
  <si>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</si>
  <si>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</si>
  <si>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</si>
  <si>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</si>
  <si>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</si>
  <si>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</si>
  <si>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</si>
  <si>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</si>
  <si>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</si>
  <si>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</si>
  <si>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</si>
  <si>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</si>
  <si>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</si>
  <si>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</si>
  <si>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</si>
  <si>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</si>
  <si>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</si>
  <si>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</si>
  <si>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</si>
  <si>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</si>
  <si>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</si>
  <si>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</si>
  <si>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</si>
  <si>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</si>
  <si>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</si>
  <si>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</si>
  <si>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</si>
  <si>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</si>
  <si>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</si>
  <si>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</si>
  <si>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</si>
  <si>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</si>
  <si>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</si>
  <si>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</si>
  <si>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</si>
  <si>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</si>
  <si>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</si>
  <si>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</si>
  <si>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</si>
  <si>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</si>
  <si>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</si>
  <si>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</si>
  <si>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</si>
  <si>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</si>
  <si>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</si>
  <si>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</si>
  <si>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</si>
  <si>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</si>
  <si>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</si>
  <si>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</si>
  <si>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</si>
  <si>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</si>
  <si>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</si>
  <si>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</si>
  <si>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</si>
  <si>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</si>
  <si>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</si>
  <si>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</si>
  <si>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</si>
  <si>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</si>
  <si>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</si>
  <si>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</si>
  <si>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</si>
  <si>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</si>
  <si>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</si>
  <si>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</si>
  <si>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</si>
  <si>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</si>
  <si>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</si>
  <si>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</si>
  <si>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</si>
  <si>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</si>
  <si>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</si>
  <si>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</si>
  <si>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</si>
  <si>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</si>
  <si>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</si>
  <si>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</si>
  <si>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</si>
  <si>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</si>
  <si>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</si>
  <si>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</si>
  <si>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</si>
  <si>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</si>
  <si>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</si>
  <si>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</si>
  <si>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</si>
  <si>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</si>
  <si>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</si>
  <si>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</si>
  <si>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</si>
  <si>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</si>
  <si>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</si>
  <si>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</si>
  <si>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</si>
  <si>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</si>
  <si>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</si>
  <si>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</si>
  <si>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</si>
  <si>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</si>
  <si>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</si>
  <si>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</si>
  <si>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</si>
  <si>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</si>
  <si>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</si>
  <si>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</si>
  <si>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</si>
  <si>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</si>
  <si>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</si>
  <si>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</si>
  <si>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</si>
  <si>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</si>
  <si>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</si>
  <si>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</si>
  <si>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</si>
  <si>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</si>
  <si>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</si>
  <si>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</si>
  <si>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</si>
  <si>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</si>
  <si>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</si>
  <si>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</si>
  <si>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</si>
  <si>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</si>
  <si>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</si>
  <si>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</si>
  <si>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</si>
  <si>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</si>
  <si>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</si>
  <si>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</si>
  <si>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</si>
  <si>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</si>
  <si>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</si>
  <si>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</si>
  <si>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</si>
  <si>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</si>
  <si>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</si>
  <si>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</si>
  <si>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</si>
  <si>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</si>
  <si>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</si>
  <si>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</si>
  <si>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</si>
  <si>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</si>
  <si>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</si>
  <si>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</si>
  <si>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</si>
  <si>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</si>
  <si>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</si>
  <si>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</si>
  <si>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</si>
  <si>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</si>
  <si>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</si>
  <si>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</si>
  <si>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</si>
  <si>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</si>
  <si>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</si>
  <si>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</si>
  <si>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</si>
  <si>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</si>
  <si>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</si>
  <si>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</si>
  <si>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</si>
  <si>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</si>
  <si>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</si>
  <si>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</si>
  <si>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</si>
  <si>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</si>
  <si>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</si>
  <si>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</si>
  <si>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</si>
  <si>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</si>
  <si>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</si>
  <si>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</si>
  <si>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</si>
  <si>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</si>
  <si>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</si>
  <si>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</si>
  <si>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</si>
  <si>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</si>
  <si>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</si>
  <si>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</si>
  <si>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</si>
  <si>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</si>
  <si>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</si>
  <si>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</si>
  <si>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</si>
  <si>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</si>
  <si>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</si>
  <si>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</si>
  <si>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</si>
  <si>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</si>
  <si>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</si>
  <si>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</si>
  <si>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</si>
  <si>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</si>
  <si>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</si>
  <si>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</si>
  <si>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</si>
  <si>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</si>
  <si>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</si>
  <si>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</si>
  <si>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</si>
  <si>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</si>
  <si>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</si>
  <si>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</si>
  <si>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</si>
  <si>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</si>
  <si>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</si>
  <si>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</si>
  <si>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</si>
  <si>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</si>
  <si>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</si>
  <si>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</si>
  <si>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</si>
  <si>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</si>
  <si>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</si>
  <si>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</si>
  <si>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</si>
  <si>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</si>
  <si>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</si>
  <si>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</si>
  <si>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</si>
  <si>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</si>
  <si>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</si>
  <si>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</si>
  <si>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</si>
  <si>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</si>
  <si>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</si>
  <si>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</si>
  <si>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</si>
  <si>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</si>
  <si>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</si>
  <si>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</si>
  <si>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</si>
  <si>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</si>
  <si>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</si>
  <si>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</si>
  <si>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</si>
  <si>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</si>
  <si>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</si>
  <si>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</si>
  <si>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</si>
  <si>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</si>
  <si>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</si>
  <si>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</si>
  <si>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</si>
  <si>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</si>
  <si>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</si>
  <si>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</si>
  <si>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</si>
  <si>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</si>
  <si>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</si>
  <si>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</si>
  <si>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</si>
  <si>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</si>
  <si>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</si>
  <si>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</si>
  <si>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</si>
  <si>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</si>
  <si>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</si>
  <si>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</si>
  <si>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</si>
  <si>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</si>
  <si>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</si>
  <si>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</si>
  <si>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</si>
  <si>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</si>
  <si>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</si>
  <si>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</si>
  <si>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</si>
  <si>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</si>
  <si>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</si>
  <si>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</si>
  <si>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</si>
  <si>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</si>
  <si>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</si>
  <si>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</si>
  <si>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</si>
  <si>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</si>
  <si>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</si>
  <si>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</si>
  <si>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</si>
  <si>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</si>
  <si>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</si>
  <si>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</si>
  <si>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</si>
  <si>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</si>
  <si>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</si>
  <si>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</si>
  <si>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</si>
  <si>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</si>
  <si>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</si>
  <si>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</si>
  <si>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</si>
  <si>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</si>
  <si>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</si>
  <si>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</si>
  <si>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</si>
  <si>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</si>
  <si>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</si>
  <si>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</si>
  <si>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</si>
  <si>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</si>
  <si>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</si>
  <si>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</si>
  <si>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</si>
  <si>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</si>
  <si>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</si>
  <si>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</si>
  <si>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</si>
  <si>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</si>
  <si>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</si>
  <si>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</si>
  <si>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</si>
  <si>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</si>
  <si>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</si>
  <si>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</si>
  <si>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</si>
  <si>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</si>
  <si>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</si>
  <si>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</si>
  <si>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</si>
  <si>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</si>
  <si>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</si>
  <si>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</si>
  <si>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</si>
  <si>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</si>
  <si>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</si>
  <si>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</si>
  <si>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</si>
  <si>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</si>
  <si>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</si>
  <si>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</si>
  <si>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</si>
  <si>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</si>
  <si>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</si>
  <si>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</si>
  <si>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</si>
  <si>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</si>
  <si>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</si>
  <si>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</si>
  <si>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</si>
  <si>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</si>
  <si>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</si>
  <si>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</si>
  <si>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</si>
  <si>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</si>
  <si>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</si>
  <si>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</si>
  <si>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</si>
  <si>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</si>
  <si>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</si>
  <si>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</si>
  <si>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</si>
  <si>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</si>
  <si>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</si>
  <si>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</si>
  <si>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</si>
  <si>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</si>
  <si>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</si>
  <si>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</si>
  <si>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</si>
  <si>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</si>
  <si>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</si>
  <si>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</si>
  <si>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</si>
  <si>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</si>
  <si>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</si>
  <si>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</si>
  <si>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</si>
  <si>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</si>
  <si>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</si>
  <si>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</si>
  <si>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</si>
  <si>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</si>
  <si>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</si>
  <si>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</si>
  <si>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</si>
  <si>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</si>
  <si>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</si>
  <si>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</si>
  <si>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</si>
  <si>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</si>
  <si>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</si>
  <si>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</si>
  <si>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</si>
  <si>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</si>
  <si>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</si>
  <si>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</si>
  <si>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</si>
  <si>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</si>
  <si>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</si>
  <si>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</si>
  <si>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</si>
  <si>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</si>
  <si>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</si>
  <si>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</si>
  <si>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</si>
  <si>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</si>
  <si>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</si>
  <si>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</si>
  <si>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</si>
  <si>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</si>
  <si>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</si>
  <si>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</si>
  <si>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</si>
  <si>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</si>
  <si>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</si>
  <si>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</si>
  <si>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</si>
  <si>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</si>
  <si>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</si>
  <si>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</si>
  <si>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</si>
  <si>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</si>
  <si>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</si>
  <si>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</si>
  <si>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</si>
  <si>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</si>
  <si>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</si>
  <si>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</si>
  <si>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</si>
  <si>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</si>
  <si>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</si>
  <si>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</si>
  <si>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</si>
  <si>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</si>
  <si>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</si>
  <si>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</si>
  <si>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</si>
  <si>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</si>
  <si>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</si>
  <si>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</si>
  <si>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</si>
  <si>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</si>
  <si>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</si>
  <si>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</si>
  <si>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</si>
  <si>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</si>
  <si>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</si>
  <si>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</si>
  <si>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</si>
  <si>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</si>
  <si>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</si>
  <si>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</si>
  <si>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</si>
  <si>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</si>
  <si>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</si>
  <si>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</si>
  <si>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</si>
  <si>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</si>
  <si>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</si>
  <si>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</si>
  <si>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</si>
  <si>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</si>
  <si>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</si>
  <si>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</si>
  <si>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</si>
  <si>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</si>
  <si>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</si>
  <si>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</si>
  <si>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</si>
  <si>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</si>
  <si>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</si>
  <si>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</si>
  <si>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</si>
  <si>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</si>
  <si>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</si>
  <si>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</si>
  <si>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</si>
  <si>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</si>
  <si>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</si>
  <si>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</si>
  <si>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</si>
  <si>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</si>
  <si>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</si>
  <si>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</si>
  <si>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</si>
  <si>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</si>
  <si>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</si>
  <si>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</si>
  <si>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</si>
  <si>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</si>
  <si>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</si>
  <si>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</si>
  <si>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</si>
  <si>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</si>
  <si>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</si>
  <si>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</si>
  <si>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</si>
  <si>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</si>
  <si>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</si>
  <si>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</si>
  <si>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</si>
  <si>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</si>
  <si>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</si>
  <si>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</si>
  <si>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</si>
  <si>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</si>
  <si>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</si>
  <si>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</si>
  <si>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</si>
  <si>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</si>
  <si>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</si>
  <si>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</si>
  <si>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</si>
  <si>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</si>
  <si>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</si>
  <si>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</si>
  <si>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</si>
  <si>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</si>
  <si>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</si>
  <si>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</si>
  <si>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</si>
  <si>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</si>
  <si>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</si>
  <si>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</si>
  <si>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</si>
  <si>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</si>
  <si>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</si>
  <si>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</si>
  <si>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</si>
  <si>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</si>
  <si>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</si>
  <si>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</si>
  <si>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</si>
  <si>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</si>
  <si>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</si>
  <si>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</si>
  <si>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</si>
  <si>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</si>
  <si>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</si>
  <si>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</si>
  <si>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</si>
  <si>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</si>
  <si>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</si>
  <si>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</si>
  <si>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</si>
  <si>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</si>
  <si>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</si>
  <si>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</si>
  <si>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</si>
  <si>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</si>
  <si>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</si>
  <si>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</si>
  <si>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</si>
  <si>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</si>
  <si>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</si>
  <si>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</si>
  <si>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</si>
  <si>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</si>
  <si>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</si>
  <si>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</si>
  <si>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</si>
  <si>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</si>
  <si>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</si>
  <si>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</si>
  <si>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</si>
  <si>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</si>
  <si>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</si>
  <si>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</si>
  <si>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</si>
  <si>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</si>
  <si>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</si>
  <si>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</si>
  <si>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</si>
  <si>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</si>
  <si>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</si>
  <si>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</si>
  <si>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</si>
  <si>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</si>
  <si>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</si>
  <si>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</si>
  <si>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</si>
  <si>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</si>
  <si>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</si>
  <si>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</si>
  <si>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</si>
  <si>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</si>
  <si>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</si>
  <si>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</si>
  <si>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</si>
  <si>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</si>
  <si>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</si>
  <si>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</si>
  <si>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</si>
  <si>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</si>
  <si>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</si>
  <si>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</si>
  <si>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</si>
  <si>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</si>
  <si>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</si>
  <si>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</si>
  <si>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</si>
  <si>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</si>
  <si>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</si>
  <si>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</si>
  <si>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</si>
  <si>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</si>
  <si>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</si>
  <si>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</si>
  <si>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</si>
  <si>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</si>
  <si>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</si>
  <si>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</si>
  <si>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</si>
  <si>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</si>
  <si>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</si>
  <si>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</si>
  <si>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</si>
  <si>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</si>
  <si>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</si>
  <si>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</si>
  <si>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</si>
  <si>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</si>
  <si>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</si>
  <si>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</si>
  <si>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</si>
  <si>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</si>
  <si>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</si>
  <si>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</si>
  <si>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</si>
  <si>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</si>
  <si>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</si>
  <si>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</si>
  <si>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</si>
  <si>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</si>
  <si>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</si>
  <si>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</si>
  <si>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</si>
  <si>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</si>
  <si>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</si>
  <si>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</si>
  <si>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</si>
  <si>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</si>
  <si>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</si>
  <si>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</si>
  <si>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</si>
  <si>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</si>
  <si>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</si>
  <si>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</si>
  <si>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</si>
  <si>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</si>
  <si>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</si>
  <si>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</si>
  <si>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</si>
  <si>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</si>
  <si>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</si>
  <si>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</si>
  <si>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</si>
  <si>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</si>
  <si>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</si>
  <si>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</si>
  <si>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</si>
  <si>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</si>
  <si>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</si>
  <si>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</si>
  <si>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</si>
  <si>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</si>
  <si>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</si>
  <si>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</si>
  <si>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</si>
  <si>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</si>
  <si>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</si>
  <si>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</si>
  <si>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</si>
  <si>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</si>
  <si>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</si>
  <si>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</si>
  <si>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</si>
  <si>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</si>
  <si>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</si>
  <si>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</si>
  <si>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</si>
  <si>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</si>
  <si>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</si>
  <si>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</si>
  <si>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</si>
  <si>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</si>
  <si>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</si>
  <si>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</si>
  <si>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</si>
  <si>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</si>
  <si>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</si>
  <si>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</si>
  <si>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</si>
  <si>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</si>
  <si>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</si>
  <si>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</si>
  <si>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</si>
  <si>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</si>
  <si>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</si>
  <si>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</si>
  <si>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</si>
  <si>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</si>
  <si>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</si>
  <si>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</si>
  <si>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</si>
  <si>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</si>
  <si>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</si>
  <si>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</si>
  <si>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</si>
  <si>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</si>
  <si>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</si>
  <si>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</si>
  <si>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</si>
  <si>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</si>
  <si>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</si>
  <si>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</si>
  <si>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</si>
  <si>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</si>
  <si>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</si>
  <si>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</si>
  <si>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</si>
  <si>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</si>
  <si>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</si>
  <si>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</si>
  <si>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</si>
  <si>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</si>
  <si>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</si>
  <si>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</si>
  <si>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</si>
  <si>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</si>
  <si>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</si>
  <si>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</si>
  <si>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</si>
  <si>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</si>
  <si>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</si>
  <si>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</si>
  <si>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</si>
  <si>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</si>
  <si>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</si>
  <si>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</si>
  <si>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</si>
  <si>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</si>
  <si>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</si>
  <si>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</si>
  <si>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</si>
  <si>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</si>
  <si>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</si>
  <si>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</si>
  <si>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</si>
  <si>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</si>
  <si>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</si>
  <si>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</si>
  <si>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</si>
  <si>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</si>
  <si>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</si>
  <si>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</si>
  <si>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</si>
  <si>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</si>
  <si>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</si>
  <si>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</si>
  <si>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</si>
  <si>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</si>
  <si>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</si>
  <si>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</si>
  <si>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</si>
  <si>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</si>
  <si>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</si>
  <si>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</si>
  <si>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</si>
  <si>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</si>
  <si>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</si>
  <si>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</si>
  <si>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</si>
  <si>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</si>
  <si>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</si>
  <si>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</si>
  <si>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</si>
  <si>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</si>
  <si>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</si>
  <si>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</si>
  <si>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</si>
  <si>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</si>
  <si>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</si>
  <si>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</si>
  <si>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</si>
  <si>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</si>
  <si>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</si>
  <si>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</si>
  <si>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</si>
  <si>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</si>
  <si>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</si>
  <si>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</si>
  <si>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</si>
  <si>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</si>
  <si>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</si>
  <si>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</si>
  <si>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</si>
  <si>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</si>
  <si>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</si>
  <si>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</si>
  <si>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</si>
  <si>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</si>
  <si>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</si>
  <si>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</si>
  <si>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</si>
  <si>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</si>
  <si>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</si>
  <si>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</si>
  <si>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</si>
  <si>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</si>
  <si>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</si>
  <si>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</si>
  <si>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</si>
  <si>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</si>
  <si>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</si>
  <si>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</si>
  <si>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</si>
  <si>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</si>
  <si>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</si>
  <si>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</si>
  <si>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</si>
  <si>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</si>
  <si>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</si>
  <si>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</si>
  <si>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</si>
  <si>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</si>
  <si>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</si>
  <si>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</si>
  <si>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</si>
  <si>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</si>
  <si>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</si>
  <si>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</si>
  <si>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</si>
  <si>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</si>
  <si>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</si>
  <si>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</si>
  <si>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</si>
  <si>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</si>
  <si>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</si>
  <si>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</si>
  <si>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</si>
  <si>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</si>
  <si>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</si>
  <si>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</si>
  <si>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</si>
  <si>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</si>
  <si>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</si>
  <si>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</si>
  <si>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</si>
  <si>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</si>
  <si>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</si>
  <si>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</si>
  <si>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</si>
  <si>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</si>
  <si>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</si>
  <si>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</si>
  <si>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</si>
  <si>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</si>
  <si>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</si>
  <si>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</si>
  <si>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</si>
  <si>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</si>
  <si>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</si>
  <si>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</si>
  <si>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</si>
  <si>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</si>
  <si>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</si>
  <si>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</si>
  <si>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</si>
  <si>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</si>
  <si>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</si>
  <si>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</si>
  <si>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</si>
  <si>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</si>
  <si>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</si>
  <si>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</si>
  <si>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</si>
  <si>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</si>
  <si>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</si>
  <si>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</si>
  <si>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</si>
  <si>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</si>
  <si>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</si>
  <si>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</si>
  <si>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</si>
  <si>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</si>
  <si>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</si>
  <si>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</si>
  <si>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</si>
  <si>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</si>
  <si>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</si>
  <si>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</si>
  <si>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</si>
  <si>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</si>
  <si>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</si>
  <si>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</si>
  <si>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</si>
  <si>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</si>
  <si>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</si>
  <si>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</si>
  <si>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</si>
  <si>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</si>
  <si>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</si>
  <si>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</si>
  <si>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</si>
  <si>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</si>
  <si>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</si>
  <si>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</si>
  <si>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</si>
  <si>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</si>
  <si>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</si>
  <si>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</si>
  <si>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</si>
  <si>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</si>
  <si>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</si>
  <si>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</si>
  <si>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</si>
  <si>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</si>
  <si>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</si>
  <si>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</si>
  <si>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</si>
  <si>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</si>
  <si>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</si>
  <si>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</si>
  <si>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</si>
  <si>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</si>
  <si>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</si>
  <si>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</si>
  <si>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</si>
  <si>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</si>
  <si>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</si>
  <si>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</si>
  <si>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</si>
  <si>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</si>
  <si>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</si>
  <si>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</si>
  <si>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</si>
  <si>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</si>
  <si>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</si>
  <si>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</si>
  <si>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</si>
  <si>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</si>
  <si>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</si>
  <si>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</si>
  <si>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</si>
  <si>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</si>
  <si>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</si>
  <si>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</si>
  <si>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</si>
  <si>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</si>
  <si>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</si>
  <si>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</si>
  <si>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</si>
  <si>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</si>
  <si>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</si>
  <si>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</si>
  <si>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</si>
  <si>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</si>
  <si>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</si>
  <si>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</si>
  <si>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</si>
  <si>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</si>
  <si>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</si>
  <si>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</si>
  <si>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</si>
  <si>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</si>
  <si>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</si>
  <si>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</si>
  <si>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</si>
  <si>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</si>
  <si>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</si>
  <si>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</si>
  <si>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</si>
  <si>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</si>
  <si>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</si>
  <si>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</si>
  <si>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</si>
  <si>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</si>
  <si>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</si>
  <si>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</si>
  <si>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</si>
  <si>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</si>
  <si>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</si>
  <si>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</si>
  <si>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</si>
  <si>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</si>
  <si>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</si>
  <si>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</si>
  <si>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</si>
  <si>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</si>
  <si>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</si>
  <si>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</si>
  <si>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</si>
  <si>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</si>
  <si>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</si>
  <si>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</si>
  <si>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</si>
  <si>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</si>
  <si>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</si>
  <si>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</si>
  <si>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</si>
  <si>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</si>
  <si>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</si>
  <si>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</si>
  <si>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</si>
  <si>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</si>
  <si>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</si>
  <si>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</si>
  <si>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</si>
  <si>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</si>
  <si>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</si>
  <si>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</si>
  <si>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</si>
  <si>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</si>
  <si>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</si>
  <si>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</si>
  <si>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</si>
  <si>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</si>
  <si>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</si>
  <si>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</si>
  <si>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</si>
  <si>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</si>
  <si>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</si>
  <si>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</si>
  <si>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</si>
  <si>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</si>
  <si>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</si>
  <si>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</si>
  <si>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</si>
  <si>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</si>
  <si>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</si>
  <si>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</si>
  <si>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</si>
  <si>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</si>
  <si>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</si>
  <si>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</si>
  <si>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</si>
  <si>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</si>
  <si>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</si>
  <si>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</si>
  <si>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</si>
  <si>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</si>
  <si>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</si>
  <si>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</si>
  <si>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</si>
  <si>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</si>
  <si>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</si>
  <si>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</si>
  <si>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</si>
  <si>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</si>
  <si>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</si>
  <si>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</si>
  <si>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</si>
  <si>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</si>
  <si>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</si>
  <si>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</si>
  <si>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</si>
  <si>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</si>
  <si>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</si>
  <si>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</si>
  <si>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</si>
  <si>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</si>
  <si>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</si>
  <si>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</si>
  <si>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</si>
  <si>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</si>
  <si>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</si>
  <si>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</si>
  <si>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</si>
  <si>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</si>
  <si>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</si>
  <si>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</si>
  <si>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</si>
  <si>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</si>
  <si>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</si>
  <si>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</si>
  <si>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</si>
  <si>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</si>
  <si>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</si>
  <si>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</si>
  <si>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</si>
  <si>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</si>
  <si>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</si>
  <si>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</si>
  <si>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</si>
  <si>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</si>
  <si>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</si>
  <si>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</si>
  <si>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</si>
  <si>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</si>
  <si>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</si>
  <si>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</si>
  <si>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</si>
  <si>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</si>
  <si>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</si>
  <si>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</si>
  <si>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</si>
  <si>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</si>
  <si>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</si>
  <si>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</si>
  <si>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</si>
  <si>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</si>
  <si>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</si>
  <si>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</si>
  <si>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</si>
  <si>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</si>
  <si>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</si>
  <si>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</si>
  <si>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</si>
  <si>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</si>
  <si>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</si>
  <si>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</si>
  <si>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</si>
  <si>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</si>
  <si>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</si>
  <si>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</si>
  <si>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</si>
  <si>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</si>
  <si>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</si>
  <si>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</si>
  <si>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</si>
  <si>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</si>
  <si>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</si>
  <si>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</si>
  <si>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</si>
  <si>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</si>
  <si>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</si>
  <si>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</si>
  <si>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</si>
  <si>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</si>
  <si>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</si>
  <si>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</si>
  <si>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</si>
  <si>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</si>
  <si>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</si>
  <si>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</si>
  <si>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</si>
  <si>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</si>
  <si>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</si>
  <si>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</si>
  <si>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</si>
  <si>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</si>
  <si>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</si>
  <si>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</si>
  <si>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</si>
  <si>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</si>
  <si>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</si>
  <si>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</si>
  <si>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</si>
  <si>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</si>
  <si>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</si>
  <si>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</si>
  <si>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</si>
  <si>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</si>
  <si>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</si>
  <si>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</si>
  <si>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</si>
  <si>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</si>
  <si>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</si>
  <si>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</si>
  <si>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</si>
  <si>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</si>
  <si>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</si>
  <si>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</si>
  <si>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</si>
  <si>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</si>
  <si>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</si>
  <si>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</si>
  <si>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</si>
  <si>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</si>
  <si>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</si>
  <si>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</si>
  <si>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</si>
  <si>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</si>
  <si>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</si>
  <si>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</si>
  <si>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</si>
  <si>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</si>
  <si>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</si>
  <si>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</si>
  <si>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</si>
  <si>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</si>
  <si>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</si>
  <si>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</si>
  <si>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</si>
  <si>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</si>
  <si>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</si>
  <si>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</si>
  <si>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</si>
  <si>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</si>
  <si>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</si>
  <si>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</si>
  <si>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</si>
  <si>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</si>
  <si>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</si>
  <si>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</si>
  <si>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</si>
  <si>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</si>
  <si>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</si>
  <si>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</si>
  <si>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</si>
  <si>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</si>
  <si>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</si>
  <si>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</si>
  <si>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</si>
  <si>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</si>
  <si>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</si>
  <si>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</si>
  <si>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</si>
  <si>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</si>
  <si>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</si>
  <si>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</si>
  <si>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</si>
  <si>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</si>
  <si>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</si>
  <si>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</si>
  <si>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</si>
  <si>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</si>
  <si>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</si>
  <si>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</si>
  <si>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</si>
  <si>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</si>
  <si>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</si>
  <si>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</si>
  <si>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</si>
  <si>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</si>
  <si>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</si>
  <si>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</si>
  <si>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</si>
  <si>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</si>
  <si>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</si>
  <si>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</si>
  <si>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</si>
  <si>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</si>
  <si>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</si>
  <si>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</si>
  <si>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</si>
  <si>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</si>
  <si>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</si>
  <si>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</si>
  <si>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</si>
  <si>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</si>
  <si>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</si>
  <si>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</si>
  <si>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</si>
  <si>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</si>
  <si>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</si>
  <si>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</si>
  <si>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</si>
  <si>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</si>
  <si>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</si>
  <si>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</si>
  <si>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</si>
  <si>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</si>
  <si>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</si>
  <si>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</si>
  <si>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</si>
  <si>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</si>
  <si>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</si>
  <si>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</si>
  <si>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</si>
  <si>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</si>
  <si>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</si>
  <si>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</si>
  <si>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</si>
  <si>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</si>
  <si>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</si>
  <si>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</si>
  <si>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</si>
  <si>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</si>
  <si>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</si>
  <si>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</si>
  <si>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</si>
  <si>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</si>
  <si>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</si>
  <si>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</si>
  <si>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</si>
  <si>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</si>
  <si>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</si>
  <si>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</si>
  <si>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</si>
  <si>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</si>
  <si>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</si>
  <si>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</si>
  <si>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</si>
  <si>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</si>
  <si>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</si>
  <si>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</si>
  <si>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</si>
  <si>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</si>
  <si>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</si>
  <si>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</si>
  <si>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</si>
  <si>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</si>
  <si>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</si>
  <si>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</si>
  <si>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</si>
  <si>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</si>
  <si>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</si>
  <si>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</si>
  <si>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</si>
  <si>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</si>
  <si>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</si>
  <si>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</si>
  <si>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</si>
  <si>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</si>
  <si>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</si>
  <si>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</si>
  <si>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</si>
  <si>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</si>
  <si>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</si>
  <si>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</si>
  <si>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</si>
  <si>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</si>
  <si>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</si>
  <si>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</si>
  <si>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</si>
  <si>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</si>
  <si>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</si>
  <si>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</si>
  <si>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</si>
  <si>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</si>
  <si>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</si>
  <si>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</si>
  <si>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</si>
  <si>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</si>
  <si>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</si>
  <si>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</si>
  <si>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</si>
  <si>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</si>
  <si>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</si>
  <si>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</si>
  <si>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</si>
  <si>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</si>
  <si>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</si>
  <si>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</si>
  <si>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</si>
  <si>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</si>
  <si>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</si>
  <si>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</si>
  <si>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</si>
  <si>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</si>
  <si>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</si>
  <si>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</si>
  <si>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</si>
  <si>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</si>
  <si>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</si>
  <si>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</si>
  <si>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</si>
  <si>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</si>
  <si>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</si>
  <si>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</si>
  <si>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</si>
  <si>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</si>
  <si>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</si>
  <si>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</si>
  <si>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</si>
  <si>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</si>
  <si>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</si>
  <si>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</si>
  <si>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</si>
  <si>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</si>
  <si>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</si>
  <si>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</si>
  <si>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</si>
  <si>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</si>
  <si>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</si>
  <si>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</si>
  <si>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</si>
  <si>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</si>
  <si>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</si>
  <si>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</si>
  <si>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</si>
  <si>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</si>
  <si>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</si>
  <si>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</si>
  <si>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</si>
  <si>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</si>
  <si>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</si>
  <si>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</si>
  <si>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</si>
  <si>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</si>
  <si>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</si>
  <si>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</si>
  <si>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</si>
  <si>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</si>
  <si>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</si>
  <si>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</si>
  <si>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</si>
  <si>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</si>
  <si>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</si>
  <si>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</si>
  <si>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</si>
  <si>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</si>
  <si>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</si>
  <si>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</si>
  <si>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</si>
  <si>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</si>
  <si>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</si>
  <si>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</si>
  <si>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</si>
  <si>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</si>
  <si>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</si>
  <si>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</si>
  <si>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</si>
  <si>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</si>
  <si>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</si>
  <si>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</si>
  <si>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</si>
  <si>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</si>
  <si>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</si>
  <si>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</si>
  <si>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</si>
  <si>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</si>
  <si>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</si>
  <si>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</si>
  <si>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</si>
  <si>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</si>
  <si>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</si>
  <si>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</si>
  <si>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</si>
  <si>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</si>
  <si>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</si>
  <si>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</si>
  <si>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</si>
  <si>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</si>
  <si>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</si>
  <si>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</si>
  <si>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</si>
  <si>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</si>
  <si>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</si>
  <si>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</si>
  <si>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</si>
  <si>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</si>
  <si>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</si>
  <si>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</si>
  <si>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</si>
  <si>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</si>
  <si>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</si>
  <si>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</si>
  <si>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</si>
  <si>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</si>
  <si>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</si>
  <si>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</si>
  <si>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</si>
  <si>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</si>
  <si>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</si>
  <si>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</si>
  <si>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</si>
  <si>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</si>
  <si>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</si>
  <si>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</si>
  <si>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</si>
  <si>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</si>
  <si>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</si>
  <si>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</si>
  <si>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</si>
  <si>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</si>
  <si>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</si>
  <si>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</si>
  <si>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</si>
  <si>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</si>
  <si>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</si>
  <si>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</si>
  <si>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</si>
  <si>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</si>
  <si>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</si>
  <si>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</si>
  <si>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</si>
  <si>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</si>
  <si>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</si>
  <si>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</si>
  <si>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</si>
  <si>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</si>
  <si>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</si>
  <si>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</si>
  <si>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</si>
  <si>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</si>
  <si>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</si>
  <si>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</si>
  <si>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</si>
  <si>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</si>
  <si>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</si>
  <si>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</si>
  <si>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</si>
  <si>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</si>
  <si>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</si>
  <si>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</si>
  <si>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</si>
  <si>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</si>
  <si>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</si>
  <si>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</si>
  <si>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</si>
  <si>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</si>
  <si>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</si>
  <si>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</si>
  <si>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</si>
  <si>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</si>
  <si>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</si>
  <si>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</si>
  <si>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</si>
  <si>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</si>
  <si>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</si>
  <si>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</si>
  <si>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</si>
  <si>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</si>
  <si>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</si>
  <si>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</si>
  <si>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</si>
  <si>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</si>
  <si>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</si>
  <si>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</si>
  <si>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</si>
  <si>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</si>
  <si>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</si>
  <si>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</si>
  <si>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</si>
  <si>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</si>
  <si>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</si>
  <si>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</si>
  <si>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</si>
  <si>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</si>
  <si>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</si>
  <si>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</si>
  <si>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</si>
  <si>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</si>
  <si>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</si>
  <si>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</si>
  <si>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</si>
  <si>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</si>
  <si>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</si>
  <si>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</si>
  <si>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</si>
  <si>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</si>
  <si>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</si>
  <si>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</si>
  <si>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</si>
  <si>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</si>
  <si>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</si>
  <si>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</si>
  <si>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</si>
  <si>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</si>
  <si>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</si>
  <si>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</si>
  <si>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</si>
  <si>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</si>
  <si>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</si>
  <si>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</si>
  <si>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</si>
  <si>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</si>
  <si>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</si>
  <si>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</si>
  <si>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</si>
  <si>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</si>
  <si>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</si>
  <si>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</si>
  <si>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</si>
  <si>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</si>
  <si>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</si>
  <si>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</si>
  <si>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</si>
  <si>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</si>
  <si>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</si>
  <si>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</si>
  <si>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</si>
  <si>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</si>
  <si>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</si>
  <si>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</si>
  <si>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</si>
  <si>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</si>
  <si>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</si>
  <si>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</si>
  <si>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</si>
  <si>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</si>
  <si>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</si>
  <si>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</si>
  <si>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</si>
  <si>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</si>
  <si>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</si>
  <si>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</si>
  <si>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</si>
  <si>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</si>
  <si>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</si>
  <si>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</si>
  <si>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</si>
  <si>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</si>
  <si>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</si>
  <si>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</si>
  <si>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</si>
  <si>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</si>
  <si>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</si>
  <si>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</si>
  <si>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</si>
  <si>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</si>
  <si>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</si>
  <si>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</si>
  <si>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</si>
  <si>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</si>
  <si>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</si>
  <si>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</si>
  <si>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</si>
  <si>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</si>
  <si>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</si>
  <si>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</si>
  <si>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</si>
  <si>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</si>
  <si>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</si>
  <si>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</si>
  <si>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</si>
  <si>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</si>
  <si>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</si>
  <si>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</si>
  <si>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</si>
  <si>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</si>
  <si>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</si>
  <si>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</si>
  <si>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</si>
  <si>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</si>
  <si>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</si>
  <si>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</si>
  <si>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</si>
  <si>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</si>
  <si>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</si>
  <si>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</si>
  <si>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</si>
  <si>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</si>
  <si>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</si>
  <si>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</si>
  <si>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</si>
  <si>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</si>
  <si>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</si>
  <si>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</si>
  <si>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</si>
  <si>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</si>
  <si>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</si>
  <si>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</si>
  <si>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</si>
  <si>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</si>
  <si>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</si>
  <si>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</si>
  <si>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</si>
  <si>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</si>
  <si>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</si>
  <si>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</si>
  <si>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</si>
  <si>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</si>
  <si>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</si>
  <si>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</si>
  <si>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</si>
  <si>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</si>
  <si>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</si>
  <si>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</si>
  <si>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</si>
  <si>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</si>
  <si>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</si>
  <si>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</si>
  <si>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</si>
  <si>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</si>
  <si>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</si>
  <si>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</si>
  <si>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</si>
  <si>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</si>
  <si>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</si>
  <si>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</si>
  <si>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</si>
  <si>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</si>
  <si>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</si>
  <si>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</si>
  <si>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</si>
  <si>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</si>
  <si>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</si>
  <si>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</si>
  <si>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</si>
  <si>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</si>
  <si>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</si>
  <si>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</si>
  <si>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</si>
  <si>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</si>
  <si>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</si>
  <si>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</si>
  <si>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</si>
  <si>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</si>
  <si>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</si>
  <si>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</si>
  <si>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</si>
  <si>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</si>
  <si>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</si>
  <si>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</si>
  <si>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</si>
  <si>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</si>
  <si>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</si>
  <si>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</si>
  <si>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</si>
  <si>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</si>
  <si>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</si>
  <si>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</si>
  <si>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</si>
  <si>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</si>
  <si>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</si>
  <si>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</si>
  <si>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</si>
  <si>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</si>
  <si>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</si>
  <si>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</si>
  <si>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</si>
  <si>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</si>
  <si>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</si>
  <si>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</si>
  <si>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</si>
  <si>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</si>
  <si>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</si>
  <si>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</si>
  <si>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</si>
  <si>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</si>
  <si>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</si>
  <si>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</si>
  <si>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</si>
  <si>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</si>
  <si>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</si>
  <si>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</si>
  <si>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</si>
  <si>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</si>
  <si>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</si>
  <si>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</si>
  <si>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</si>
  <si>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</si>
  <si>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</si>
  <si>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</si>
  <si>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</si>
  <si>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</si>
  <si>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</si>
  <si>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</si>
  <si>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</si>
  <si>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</si>
  <si>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</si>
  <si>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</si>
  <si>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</si>
  <si>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</si>
  <si>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</si>
  <si>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</si>
  <si>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</si>
  <si>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</si>
  <si>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</si>
  <si>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</si>
  <si>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</si>
  <si>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</si>
  <si>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</si>
  <si>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</si>
  <si>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</si>
  <si>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</si>
  <si>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</si>
  <si>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</si>
  <si>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</si>
  <si>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</si>
  <si>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</si>
  <si>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</si>
  <si>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</si>
  <si>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</si>
  <si>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</si>
  <si>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</si>
  <si>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</si>
  <si>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</si>
  <si>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</si>
  <si>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</si>
  <si>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</si>
  <si>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</si>
  <si>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</si>
  <si>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</si>
  <si>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</si>
  <si>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</si>
  <si>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</si>
  <si>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</si>
  <si>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</si>
  <si>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</si>
  <si>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</si>
  <si>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</si>
  <si>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</si>
  <si>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</si>
  <si>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</si>
  <si>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</si>
  <si>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</si>
  <si>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</si>
  <si>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</si>
  <si>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</si>
  <si>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</si>
  <si>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</si>
  <si>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</si>
  <si>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</si>
  <si>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</si>
  <si>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</si>
  <si>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</si>
  <si>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</si>
  <si>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</si>
  <si>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</si>
  <si>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</si>
  <si>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</si>
  <si>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</si>
  <si>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</si>
  <si>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</si>
  <si>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</si>
  <si>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</si>
  <si>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</si>
  <si>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</si>
  <si>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</si>
  <si>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</si>
  <si>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</si>
  <si>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</si>
  <si>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</si>
  <si>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</si>
  <si>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</si>
  <si>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</si>
  <si>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</si>
  <si>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</si>
  <si>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</si>
  <si>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</si>
  <si>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</si>
  <si>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</si>
  <si>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</si>
  <si>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</si>
  <si>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</si>
  <si>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</si>
  <si>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</si>
  <si>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</si>
  <si>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</si>
  <si>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</si>
  <si>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</si>
  <si>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</si>
  <si>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</si>
  <si>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</si>
  <si>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</si>
  <si>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</si>
  <si>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</si>
  <si>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</si>
  <si>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</si>
  <si>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</si>
  <si>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</si>
  <si>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</si>
  <si>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</si>
  <si>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</si>
  <si>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</si>
  <si>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</si>
  <si>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</si>
  <si>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</si>
  <si>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</si>
  <si>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</si>
  <si>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</si>
  <si>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</si>
  <si>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</si>
  <si>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</si>
  <si>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</si>
  <si>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</si>
  <si>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</si>
  <si>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</si>
  <si>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</si>
  <si>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</si>
  <si>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</si>
  <si>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</si>
  <si>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</si>
  <si>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</si>
  <si>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</si>
  <si>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</si>
  <si>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</si>
  <si>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</si>
  <si>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</si>
  <si>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</si>
  <si>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</si>
  <si>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</si>
  <si>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</si>
  <si>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</si>
  <si>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</si>
  <si>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</si>
  <si>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</si>
  <si>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</si>
  <si>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</si>
  <si>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</si>
  <si>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</si>
  <si>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</si>
  <si>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</si>
  <si>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</si>
  <si>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</si>
  <si>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</si>
  <si>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</si>
  <si>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</si>
  <si>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</si>
  <si>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</si>
  <si>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</si>
  <si>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</si>
  <si>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</si>
  <si>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</si>
  <si>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</si>
  <si>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</si>
  <si>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</si>
  <si>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</si>
  <si>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</si>
  <si>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</si>
  <si>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</si>
  <si>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</si>
  <si>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</si>
  <si>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</si>
  <si>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</si>
  <si>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</si>
  <si>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</si>
  <si>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</si>
  <si>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</si>
  <si>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</si>
  <si>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</si>
  <si>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</si>
  <si>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</si>
  <si>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</si>
  <si>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</si>
  <si>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</si>
  <si>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</si>
  <si>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</si>
  <si>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</si>
  <si>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</si>
  <si>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</si>
  <si>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</si>
  <si>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</si>
  <si>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</si>
  <si>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</si>
  <si>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</si>
  <si>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</si>
  <si>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</si>
  <si>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</si>
  <si>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</si>
  <si>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</si>
  <si>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</si>
  <si>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</si>
  <si>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</si>
  <si>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</si>
  <si>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</si>
  <si>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</si>
  <si>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</si>
  <si>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</si>
  <si>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</si>
  <si>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</si>
  <si>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</si>
  <si>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</si>
  <si>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</si>
  <si>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</si>
  <si>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</si>
  <si>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</si>
  <si>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</si>
  <si>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</si>
  <si>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</si>
  <si>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</si>
  <si>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</si>
  <si>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</si>
  <si>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</si>
  <si>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</si>
  <si>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</si>
  <si>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</si>
  <si>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</si>
  <si>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</si>
  <si>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</si>
  <si>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</si>
  <si>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</si>
  <si>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</si>
  <si>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</si>
  <si>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</si>
  <si>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</si>
  <si>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</si>
  <si>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</si>
  <si>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</si>
  <si>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</si>
  <si>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</si>
  <si>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</si>
  <si>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</si>
  <si>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</si>
  <si>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</si>
  <si>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</si>
  <si>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</si>
  <si>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</si>
  <si>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</si>
  <si>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</si>
  <si>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</si>
  <si>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</si>
  <si>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</si>
  <si>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</si>
  <si>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</si>
  <si>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</si>
  <si>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</si>
  <si>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</si>
  <si>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</si>
  <si>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</si>
  <si>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</si>
  <si>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</si>
  <si>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</si>
  <si>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</si>
  <si>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</si>
  <si>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</si>
  <si>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</si>
  <si>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</si>
  <si>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</si>
  <si>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</si>
  <si>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</si>
  <si>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</si>
  <si>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</si>
  <si>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</si>
  <si>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</si>
  <si>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</si>
  <si>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</si>
  <si>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</si>
  <si>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</si>
  <si>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</si>
  <si>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</si>
  <si>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</si>
  <si>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</si>
  <si>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</si>
  <si>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</si>
  <si>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</si>
  <si>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</si>
  <si>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</si>
  <si>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</si>
  <si>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</si>
  <si>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</si>
  <si>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</si>
  <si>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</si>
  <si>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</si>
  <si>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</si>
  <si>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</si>
  <si>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</si>
  <si>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</si>
  <si>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</si>
  <si>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</si>
  <si>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</si>
  <si>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</si>
  <si>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</si>
  <si>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</si>
  <si>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</si>
  <si>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</si>
  <si>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</si>
  <si>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</si>
  <si>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</si>
  <si>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</si>
  <si>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</si>
  <si>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</si>
  <si>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</si>
  <si>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</si>
  <si>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</si>
  <si>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</si>
  <si>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</si>
  <si>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</si>
  <si>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</si>
  <si>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</si>
  <si>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</si>
  <si>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</si>
  <si>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</si>
  <si>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</si>
  <si>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</si>
  <si>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</si>
  <si>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</si>
  <si>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</si>
  <si>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</si>
  <si>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</si>
  <si>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</si>
  <si>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</si>
  <si>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</si>
  <si>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</si>
  <si>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</si>
  <si>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</si>
  <si>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</si>
  <si>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</si>
  <si>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</si>
  <si>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</si>
  <si>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</si>
  <si>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</si>
  <si>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</si>
  <si>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</si>
  <si>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</si>
  <si>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</si>
  <si>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</si>
  <si>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</si>
  <si>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</si>
  <si>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</si>
  <si>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</si>
  <si>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</si>
  <si>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</si>
  <si>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</si>
  <si>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</si>
  <si>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</si>
  <si>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</si>
  <si>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</si>
  <si>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</si>
  <si>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</si>
  <si>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</si>
  <si>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</si>
  <si>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</si>
  <si>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</si>
  <si>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</si>
  <si>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</si>
  <si>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</si>
  <si>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</si>
  <si>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</si>
  <si>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</si>
  <si>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</si>
  <si>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</si>
  <si>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</si>
  <si>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</si>
  <si>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</si>
  <si>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</si>
  <si>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</si>
  <si>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</si>
  <si>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</si>
  <si>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</si>
  <si>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</si>
  <si>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</si>
  <si>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</si>
  <si>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</si>
  <si>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</si>
  <si>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</si>
  <si>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</si>
  <si>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</si>
  <si>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</si>
  <si>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</si>
  <si>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</si>
  <si>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</si>
  <si>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</si>
  <si>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</si>
  <si>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</si>
  <si>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</si>
  <si>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</si>
  <si>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</si>
  <si>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</si>
  <si>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</si>
  <si>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</si>
  <si>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</si>
  <si>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</si>
  <si>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</si>
  <si>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</si>
  <si>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</si>
  <si>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</si>
  <si>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</si>
  <si>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</si>
  <si>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</si>
  <si>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</si>
  <si>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</si>
  <si>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</si>
  <si>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</si>
  <si>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</si>
  <si>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</si>
  <si>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</si>
  <si>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</si>
  <si>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</si>
  <si>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</si>
  <si>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</si>
  <si>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</si>
  <si>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</si>
  <si>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</si>
  <si>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</si>
  <si>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</si>
  <si>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</si>
  <si>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</si>
  <si>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</si>
  <si>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</si>
  <si>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</si>
  <si>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</si>
  <si>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</si>
  <si>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</si>
  <si>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</si>
  <si>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</si>
  <si>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</si>
  <si>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</si>
  <si>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</si>
  <si>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</si>
  <si>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</si>
  <si>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</si>
  <si>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</si>
  <si>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</si>
  <si>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</si>
  <si>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</si>
  <si>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</si>
  <si>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</si>
  <si>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</si>
  <si>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</si>
  <si>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</si>
  <si>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</si>
  <si>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</si>
  <si>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</si>
  <si>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</si>
  <si>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</si>
  <si>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</si>
  <si>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</si>
  <si>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</si>
  <si>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</si>
  <si>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</si>
  <si>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</si>
  <si>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</si>
  <si>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</si>
  <si>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</si>
  <si>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</si>
  <si>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</si>
  <si>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</si>
  <si>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</si>
  <si>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</si>
  <si>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</si>
  <si>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</si>
  <si>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</si>
  <si>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</si>
  <si>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</si>
  <si>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</si>
  <si>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</si>
  <si>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</si>
  <si>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</si>
  <si>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</si>
  <si>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</si>
  <si>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</si>
  <si>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</si>
  <si>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</si>
  <si>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</si>
  <si>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</si>
  <si>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</si>
  <si>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</si>
  <si>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</si>
  <si>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</si>
  <si>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</si>
  <si>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</si>
  <si>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</si>
  <si>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</si>
  <si>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</si>
  <si>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</si>
  <si>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</si>
  <si>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</si>
  <si>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</si>
  <si>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</si>
  <si>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</si>
  <si>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</si>
  <si>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</si>
  <si>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</si>
  <si>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</si>
  <si>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</si>
  <si>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</si>
  <si>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</si>
  <si>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</si>
  <si>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</si>
  <si>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</si>
  <si>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</si>
  <si>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</si>
  <si>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</si>
  <si>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</si>
  <si>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</si>
  <si>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</si>
  <si>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</si>
  <si>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</si>
  <si>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</si>
  <si>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</si>
  <si>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</si>
  <si>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</si>
  <si>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</si>
  <si>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</si>
  <si>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</si>
  <si>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</si>
  <si>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</si>
  <si>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</si>
  <si>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</si>
  <si>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</si>
  <si>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</si>
  <si>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</si>
  <si>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</si>
  <si>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</si>
  <si>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</si>
  <si>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</si>
  <si>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</si>
  <si>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</si>
  <si>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</si>
  <si>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</si>
  <si>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</si>
  <si>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</si>
  <si>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</si>
  <si>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</si>
  <si>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</si>
  <si>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</si>
  <si>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</si>
  <si>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</si>
  <si>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</si>
  <si>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</si>
  <si>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</si>
  <si>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</si>
  <si>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</si>
  <si>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</si>
  <si>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</si>
  <si>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</si>
  <si>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</si>
  <si>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</si>
  <si>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</si>
  <si>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</si>
  <si>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</si>
  <si>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</si>
  <si>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</si>
  <si>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</si>
  <si>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</si>
  <si>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</si>
  <si>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</si>
  <si>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</si>
  <si>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</si>
  <si>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</si>
  <si>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</si>
  <si>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</si>
  <si>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</si>
  <si>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</si>
  <si>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</si>
  <si>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</si>
  <si>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</si>
  <si>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</si>
  <si>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</si>
  <si>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</si>
  <si>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</si>
  <si>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</si>
  <si>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</si>
  <si>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</si>
  <si>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</si>
  <si>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</si>
  <si>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</si>
  <si>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</si>
  <si>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</si>
  <si>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</si>
  <si>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</si>
  <si>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</si>
  <si>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</si>
  <si>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</si>
  <si>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</si>
  <si>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</si>
  <si>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</si>
  <si>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</si>
  <si>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</si>
  <si>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</si>
  <si>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</si>
  <si>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</si>
  <si>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</si>
  <si>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</si>
  <si>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</si>
  <si>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</si>
  <si>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</si>
  <si>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</si>
  <si>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</si>
  <si>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</si>
  <si>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</si>
  <si>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</si>
  <si>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</si>
  <si>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</si>
  <si>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</si>
  <si>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</si>
  <si>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</si>
  <si>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</si>
  <si>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</si>
  <si>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</si>
  <si>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</si>
  <si>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</si>
  <si>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</si>
  <si>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</si>
  <si>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</si>
  <si>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</si>
  <si>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</si>
  <si>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</si>
  <si>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</si>
  <si>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</si>
  <si>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</si>
  <si>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</si>
  <si>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</si>
  <si>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</si>
  <si>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</si>
  <si>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</si>
  <si>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</si>
  <si>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</si>
  <si>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</si>
  <si>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</si>
  <si>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</si>
  <si>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</si>
  <si>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</si>
  <si>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</si>
  <si>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</si>
  <si>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</si>
  <si>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</si>
  <si>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</si>
  <si>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</si>
  <si>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</si>
  <si>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</si>
  <si>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</si>
  <si>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</si>
  <si>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</si>
  <si>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</si>
  <si>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</si>
  <si>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</si>
  <si>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</si>
  <si>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</si>
  <si>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</si>
  <si>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</si>
  <si>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</si>
  <si>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</si>
  <si>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</si>
  <si>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</si>
  <si>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</si>
  <si>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</si>
  <si>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</si>
  <si>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</si>
  <si>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</si>
  <si>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</si>
  <si>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</si>
  <si>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</si>
  <si>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</si>
  <si>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</si>
  <si>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</si>
  <si>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</si>
  <si>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</si>
  <si>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</si>
  <si>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</si>
  <si>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</si>
  <si>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</si>
  <si>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</si>
  <si>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</si>
  <si>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</si>
  <si>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</si>
  <si>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</si>
  <si>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</si>
  <si>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</si>
  <si>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</si>
  <si>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</si>
  <si>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</si>
  <si>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</si>
  <si>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</si>
  <si>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</si>
  <si>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</si>
  <si>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</si>
  <si>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</si>
  <si>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</si>
  <si>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</si>
  <si>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</si>
  <si>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</si>
  <si>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</si>
  <si>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</si>
  <si>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</si>
  <si>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</si>
  <si>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</si>
  <si>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</si>
  <si>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</si>
  <si>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</si>
  <si>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</si>
  <si>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</si>
  <si>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</si>
  <si>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</si>
  <si>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</si>
  <si>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</si>
  <si>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</si>
  <si>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</si>
  <si>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</si>
  <si>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</si>
  <si>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</si>
  <si>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</si>
  <si>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</si>
  <si>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</si>
  <si>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</si>
  <si>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</si>
  <si>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</si>
  <si>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</si>
  <si>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</si>
  <si>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</si>
  <si>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</si>
  <si>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</si>
  <si>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</si>
  <si>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</si>
  <si>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</si>
  <si>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</si>
  <si>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</si>
  <si>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</si>
  <si>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</si>
  <si>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</si>
  <si>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</si>
  <si>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</si>
  <si>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</si>
  <si>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</si>
  <si>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</si>
  <si>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</si>
  <si>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</si>
  <si>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</si>
  <si>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</si>
  <si>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</si>
  <si>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</si>
  <si>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</si>
  <si>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</si>
  <si>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</si>
  <si>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</si>
  <si>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</si>
  <si>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</si>
  <si>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</si>
  <si>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</si>
  <si>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</si>
  <si>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</si>
  <si>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</si>
  <si>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</si>
  <si>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</si>
  <si>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</si>
  <si>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</si>
  <si>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</si>
  <si>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</si>
  <si>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</si>
  <si>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</si>
  <si>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</si>
  <si>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</si>
  <si>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</si>
  <si>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</si>
  <si>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</si>
  <si>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</si>
  <si>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</si>
  <si>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</si>
  <si>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</si>
  <si>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</si>
  <si>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</si>
  <si>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</si>
  <si>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</si>
  <si>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</si>
  <si>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</si>
  <si>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</si>
  <si>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</si>
  <si>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</si>
  <si>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</si>
  <si>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</si>
  <si>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</si>
  <si>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</si>
  <si>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</si>
  <si>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</si>
  <si>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</si>
  <si>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</si>
  <si>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</si>
  <si>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</si>
  <si>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</si>
  <si>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</si>
  <si>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</si>
  <si>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</si>
  <si>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</si>
  <si>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</si>
  <si>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</si>
  <si>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</si>
  <si>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</si>
  <si>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</si>
  <si>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</si>
  <si>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</si>
  <si>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</si>
  <si>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</si>
  <si>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</si>
  <si>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</si>
  <si>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</si>
  <si>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</si>
  <si>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</si>
  <si>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</si>
  <si>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</si>
  <si>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</si>
  <si>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</si>
  <si>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</si>
  <si>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</si>
  <si>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</si>
  <si>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</si>
  <si>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</si>
  <si>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</si>
  <si>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</si>
  <si>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</si>
  <si>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</si>
  <si>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</si>
  <si>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</si>
  <si>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</si>
  <si>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</si>
  <si>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</si>
  <si>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</si>
  <si>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</si>
  <si>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</si>
  <si>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</si>
  <si>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</si>
  <si>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</si>
  <si>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</si>
  <si>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</si>
  <si>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</si>
  <si>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</si>
  <si>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</si>
  <si>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</si>
  <si>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</si>
  <si>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</si>
  <si>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</si>
  <si>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</si>
  <si>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</si>
  <si>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</si>
  <si>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</si>
  <si>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</si>
  <si>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</si>
  <si>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</si>
  <si>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</si>
  <si>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</si>
  <si>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</si>
  <si>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</si>
  <si>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</si>
  <si>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</si>
  <si>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</si>
  <si>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</si>
  <si>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</si>
  <si>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</si>
  <si>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</si>
  <si>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</si>
  <si>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</si>
  <si>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</si>
  <si>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</si>
  <si>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</si>
  <si>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</si>
  <si>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</si>
  <si>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</si>
  <si>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</si>
  <si>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</si>
  <si>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</si>
  <si>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</si>
  <si>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</si>
  <si>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</si>
  <si>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</si>
  <si>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</si>
  <si>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</si>
  <si>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</si>
  <si>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</si>
  <si>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</si>
  <si>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</si>
  <si>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</si>
  <si>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</si>
  <si>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</si>
  <si>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</si>
  <si>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</si>
  <si>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</si>
  <si>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</si>
  <si>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</si>
  <si>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</si>
  <si>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</si>
  <si>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</si>
  <si>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</si>
  <si>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</si>
  <si>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</si>
  <si>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</si>
  <si>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</si>
  <si>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</si>
  <si>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</si>
  <si>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</si>
  <si>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</si>
  <si>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</si>
  <si>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</si>
  <si>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</si>
  <si>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</si>
  <si>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</si>
  <si>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</si>
  <si>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</si>
  <si>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</si>
  <si>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</si>
  <si>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</si>
  <si>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</si>
  <si>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</si>
  <si>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</si>
  <si>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</si>
  <si>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</si>
  <si>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</si>
  <si>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</si>
  <si>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</si>
  <si>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</si>
  <si>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</si>
  <si>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</si>
  <si>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</si>
  <si>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</si>
  <si>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</si>
  <si>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</si>
  <si>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</si>
  <si>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</si>
  <si>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</si>
  <si>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</si>
  <si>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</si>
  <si>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</si>
  <si>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</si>
  <si>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</si>
  <si>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</si>
  <si>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</si>
  <si>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</si>
  <si>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</si>
  <si>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</si>
  <si>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</si>
  <si>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</si>
  <si>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</si>
  <si>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</si>
  <si>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</si>
  <si>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</si>
  <si>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</si>
  <si>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</si>
  <si>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</si>
  <si>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</si>
  <si>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</si>
  <si>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</si>
  <si>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</si>
  <si>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</si>
  <si>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</si>
  <si>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</si>
  <si>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</si>
  <si>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</si>
  <si>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</si>
  <si>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</si>
  <si>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</si>
  <si>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</si>
  <si>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</si>
  <si>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</si>
  <si>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</si>
  <si>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</si>
  <si>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</si>
  <si>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</si>
  <si>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</si>
  <si>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</si>
  <si>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</si>
  <si>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</si>
  <si>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</si>
  <si>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</si>
  <si>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</si>
  <si>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</si>
  <si>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</si>
  <si>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</si>
  <si>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</si>
  <si>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</si>
  <si>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</si>
  <si>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</si>
  <si>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</si>
  <si>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</si>
  <si>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</si>
  <si>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</si>
  <si>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</si>
  <si>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</si>
  <si>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</si>
  <si>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</si>
  <si>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</si>
  <si>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</si>
  <si>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</si>
  <si>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</si>
  <si>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</si>
  <si>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</si>
  <si>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</si>
  <si>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</si>
  <si>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</si>
  <si>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</si>
  <si>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</si>
  <si>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</si>
  <si>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</si>
  <si>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</si>
  <si>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</si>
  <si>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</si>
  <si>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</si>
  <si>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</si>
  <si>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</si>
  <si>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</si>
  <si>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</si>
  <si>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</si>
  <si>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</si>
  <si>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</si>
  <si>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</si>
  <si>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</si>
  <si>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</si>
  <si>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</si>
  <si>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</si>
  <si>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</si>
  <si>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</si>
  <si>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</si>
  <si>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</si>
  <si>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</si>
  <si>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</si>
  <si>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</si>
  <si>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</si>
  <si>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</si>
  <si>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</si>
  <si>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</si>
  <si>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</si>
  <si>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</si>
  <si>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</si>
  <si>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</si>
  <si>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</si>
  <si>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</si>
  <si>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</si>
  <si>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</si>
  <si>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</si>
  <si>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</si>
  <si>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</si>
  <si>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</si>
  <si>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</si>
  <si>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</si>
  <si>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</si>
  <si>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</si>
  <si>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</si>
  <si>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</si>
  <si>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</si>
  <si>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</si>
  <si>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</si>
  <si>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</si>
  <si>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</si>
  <si>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</si>
  <si>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</si>
  <si>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</si>
  <si>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</si>
  <si>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</si>
  <si>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</si>
  <si>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</si>
  <si>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</si>
  <si>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</si>
  <si>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</si>
  <si>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</si>
  <si>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</si>
  <si>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</si>
  <si>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</si>
  <si>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</si>
  <si>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</si>
  <si>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</si>
  <si>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</si>
  <si>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</si>
  <si>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</si>
  <si>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</si>
  <si>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</si>
  <si>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</si>
  <si>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</si>
  <si>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</si>
  <si>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</si>
  <si>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</si>
  <si>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</si>
  <si>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</si>
  <si>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</si>
  <si>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</si>
  <si>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</si>
  <si>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</si>
  <si>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</si>
  <si>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</si>
  <si>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</si>
  <si>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</si>
  <si>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</si>
  <si>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</si>
  <si>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</si>
  <si>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</si>
  <si>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</si>
  <si>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</si>
  <si>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</si>
  <si>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</si>
  <si>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</si>
  <si>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</si>
  <si>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</si>
  <si>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</si>
  <si>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</si>
  <si>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</si>
  <si>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</si>
  <si>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</si>
  <si>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</si>
  <si>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</si>
  <si>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</si>
  <si>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</si>
  <si>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</si>
  <si>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</si>
  <si>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</si>
  <si>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</si>
  <si>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</si>
  <si>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</si>
  <si>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</si>
  <si>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</si>
  <si>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</si>
  <si>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</si>
  <si>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</si>
  <si>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</si>
  <si>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</si>
  <si>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</si>
  <si>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</si>
  <si>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</si>
  <si>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</si>
  <si>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</si>
  <si>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</si>
  <si>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</si>
  <si>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</si>
  <si>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</si>
  <si>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</si>
  <si>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</si>
  <si>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</si>
  <si>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</si>
  <si>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</si>
  <si>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</si>
  <si>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</si>
  <si>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</si>
  <si>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</si>
  <si>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</si>
  <si>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</si>
  <si>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</si>
  <si>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</si>
  <si>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</si>
  <si>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</si>
  <si>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</si>
  <si>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</si>
  <si>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</si>
  <si>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</si>
  <si>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</si>
  <si>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</si>
  <si>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</si>
  <si>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</si>
  <si>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</si>
  <si>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</si>
  <si>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</si>
  <si>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</si>
  <si>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</si>
  <si>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</si>
  <si>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</si>
  <si>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</si>
  <si>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</si>
  <si>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</si>
  <si>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</si>
  <si>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</si>
  <si>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</si>
  <si>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</si>
  <si>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</si>
  <si>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</si>
  <si>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</si>
  <si>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</si>
  <si>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</si>
  <si>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</si>
  <si>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</si>
  <si>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</si>
  <si>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</si>
  <si>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</si>
  <si>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</si>
  <si>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</si>
  <si>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</si>
  <si>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</si>
  <si>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</si>
  <si>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</si>
  <si>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</si>
  <si>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</si>
  <si>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</si>
  <si>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</si>
  <si>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</si>
  <si>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</si>
  <si>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</si>
  <si>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</si>
  <si>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</si>
  <si>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</si>
  <si>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</si>
  <si>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</si>
  <si>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</si>
  <si>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</si>
  <si>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</si>
  <si>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</si>
  <si>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</si>
  <si>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</si>
  <si>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</si>
  <si>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</si>
  <si>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</si>
  <si>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</si>
  <si>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</si>
  <si>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</si>
  <si>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</si>
  <si>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</si>
  <si>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</si>
  <si>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</si>
  <si>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</si>
  <si>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</si>
  <si>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</si>
  <si>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</si>
  <si>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</si>
  <si>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</si>
  <si>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</si>
  <si>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</si>
  <si>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</si>
  <si>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</si>
  <si>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</si>
  <si>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</si>
  <si>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</si>
  <si>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</si>
  <si>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</si>
  <si>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</si>
  <si>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</si>
  <si>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</si>
  <si>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</si>
  <si>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</si>
  <si>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</si>
  <si>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</si>
  <si>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</si>
  <si>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</si>
  <si>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</si>
  <si>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</si>
  <si>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</si>
  <si>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</si>
  <si>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</si>
  <si>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</si>
  <si>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</si>
  <si>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</si>
  <si>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</si>
  <si>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</si>
  <si>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</si>
  <si>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</si>
  <si>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</si>
  <si>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</si>
  <si>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</si>
  <si>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</si>
  <si>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</si>
  <si>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</si>
  <si>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</si>
  <si>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</si>
  <si>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</si>
  <si>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</si>
  <si>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</si>
  <si>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</si>
  <si>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</si>
  <si>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</si>
  <si>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</si>
  <si>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</si>
  <si>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</si>
  <si>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</si>
  <si>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</si>
  <si>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</si>
  <si>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</si>
  <si>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</si>
  <si>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</si>
  <si>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</si>
  <si>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</si>
  <si>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</si>
  <si>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</si>
  <si>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</si>
  <si>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</si>
  <si>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</si>
  <si>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</si>
  <si>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</si>
  <si>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</si>
  <si>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</si>
  <si>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</si>
  <si>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</si>
  <si>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</si>
  <si>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</si>
  <si>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</si>
  <si>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</si>
  <si>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</si>
  <si>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</si>
  <si>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</si>
  <si>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</si>
  <si>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</si>
  <si>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</si>
  <si>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</si>
  <si>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</si>
  <si>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</si>
  <si>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</si>
  <si>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</si>
  <si>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</si>
  <si>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</si>
  <si>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</si>
  <si>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</si>
  <si>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</si>
  <si>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</si>
  <si>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</si>
  <si>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</si>
  <si>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</si>
  <si>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</si>
  <si>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</si>
  <si>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</si>
  <si>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</si>
  <si>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</si>
  <si>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</si>
  <si>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</si>
  <si>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</si>
  <si>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</si>
  <si>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</si>
  <si>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</si>
  <si>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</si>
  <si>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</si>
  <si>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</si>
  <si>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</si>
  <si>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</si>
  <si>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</si>
  <si>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</si>
  <si>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</si>
  <si>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</si>
  <si>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</si>
  <si>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</si>
  <si>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</si>
  <si>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</si>
  <si>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</si>
  <si>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</si>
  <si>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</si>
  <si>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</si>
  <si>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</si>
  <si>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</si>
  <si>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</si>
  <si>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</si>
  <si>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</si>
  <si>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</si>
  <si>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</si>
  <si>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</si>
  <si>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</si>
  <si>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</si>
  <si>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</si>
  <si>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</si>
  <si>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</si>
  <si>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</si>
  <si>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</si>
  <si>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</si>
  <si>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</si>
  <si>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</si>
  <si>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</si>
  <si>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</si>
  <si>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</si>
  <si>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</si>
  <si>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</si>
  <si>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</si>
  <si>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</si>
  <si>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</si>
  <si>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</si>
  <si>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</si>
  <si>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</si>
  <si>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</si>
  <si>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</si>
  <si>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</si>
  <si>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</si>
  <si>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</si>
  <si>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</si>
  <si>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</si>
  <si>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</si>
  <si>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</si>
  <si>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</si>
  <si>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</si>
  <si>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</si>
  <si>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</si>
  <si>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</si>
  <si>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</si>
  <si>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</si>
  <si>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</si>
  <si>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</si>
  <si>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</si>
  <si>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</si>
  <si>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</si>
  <si>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</si>
  <si>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</si>
  <si>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</si>
  <si>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</si>
  <si>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</si>
  <si>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</si>
  <si>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</si>
  <si>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</si>
  <si>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</si>
  <si>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</si>
  <si>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</si>
  <si>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</si>
  <si>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</si>
  <si>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</si>
  <si>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</si>
  <si>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</si>
  <si>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</si>
  <si>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</si>
  <si>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</si>
  <si>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</si>
  <si>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</si>
  <si>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</si>
  <si>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</si>
  <si>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</si>
  <si>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</si>
  <si>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</si>
  <si>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</si>
  <si>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</si>
  <si>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</si>
  <si>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</si>
  <si>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</si>
  <si>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</si>
  <si>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</si>
  <si>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</si>
  <si>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</si>
  <si>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</si>
  <si>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</si>
  <si>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</si>
  <si>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</si>
  <si>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</si>
  <si>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</si>
  <si>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</si>
  <si>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</si>
  <si>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</si>
  <si>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</si>
  <si>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</si>
  <si>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</si>
  <si>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</si>
  <si>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</si>
  <si>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</si>
  <si>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</si>
  <si>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</si>
  <si>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</si>
  <si>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</si>
  <si>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</si>
  <si>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</si>
  <si>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</si>
  <si>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</si>
  <si>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</si>
  <si>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</si>
  <si>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</si>
  <si>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</si>
  <si>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</si>
  <si>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</si>
  <si>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</si>
  <si>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</si>
  <si>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</si>
  <si>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</si>
  <si>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</si>
  <si>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</si>
  <si>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</si>
  <si>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</si>
  <si>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</si>
  <si>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</si>
  <si>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</si>
  <si>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</si>
  <si>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</si>
  <si>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</si>
  <si>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</si>
  <si>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</si>
  <si>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</si>
  <si>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</si>
  <si>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</si>
  <si>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</si>
  <si>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</si>
  <si>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</si>
  <si>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</si>
  <si>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</si>
  <si>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</si>
  <si>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</si>
  <si>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</si>
  <si>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</si>
  <si>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</si>
  <si>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</si>
  <si>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</si>
  <si>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</si>
  <si>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</si>
  <si>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</si>
  <si>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</si>
  <si>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</si>
  <si>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</si>
  <si>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</si>
  <si>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</si>
  <si>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</si>
  <si>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</si>
  <si>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</si>
  <si>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</si>
  <si>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</si>
  <si>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</si>
  <si>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</si>
  <si>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</si>
  <si>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</si>
  <si>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</si>
  <si>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</si>
  <si>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</si>
  <si>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</si>
  <si>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</si>
  <si>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</si>
  <si>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</si>
  <si>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</si>
  <si>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</si>
  <si>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</si>
  <si>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</si>
  <si>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</si>
  <si>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</si>
  <si>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</si>
  <si>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</si>
  <si>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</si>
  <si>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</si>
  <si>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</si>
  <si>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</si>
  <si>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</si>
  <si>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</si>
  <si>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</si>
  <si>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</si>
  <si>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</si>
  <si>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</si>
  <si>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</si>
  <si>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</si>
  <si>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</si>
  <si>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</si>
  <si>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</si>
  <si>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</si>
  <si>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</si>
  <si>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</si>
  <si>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</si>
  <si>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</si>
  <si>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</si>
  <si>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</si>
  <si>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</si>
  <si>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</si>
  <si>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</si>
  <si>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</si>
  <si>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</si>
  <si>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</si>
  <si>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</si>
  <si>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</si>
  <si>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</si>
  <si>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</si>
  <si>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</si>
  <si>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</si>
  <si>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</si>
  <si>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</si>
  <si>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</si>
  <si>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</si>
  <si>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</si>
  <si>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</si>
  <si>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</si>
  <si>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</si>
  <si>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</si>
  <si>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</si>
  <si>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</si>
  <si>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</si>
  <si>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</si>
  <si>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</si>
  <si>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</si>
  <si>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</si>
  <si>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</si>
  <si>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</si>
  <si>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</si>
  <si>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</si>
  <si>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</si>
  <si>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</si>
  <si>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</si>
  <si>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</si>
  <si>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</si>
  <si>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</si>
  <si>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</si>
  <si>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</si>
  <si>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</si>
  <si>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</si>
  <si>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</si>
  <si>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</si>
  <si>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</si>
  <si>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</si>
  <si>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</si>
  <si>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</si>
  <si>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</si>
  <si>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</si>
  <si>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</si>
  <si>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</si>
  <si>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</si>
  <si>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</si>
  <si>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</si>
  <si>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</si>
  <si>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</si>
  <si>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</si>
  <si>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</si>
  <si>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</si>
  <si>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</si>
  <si>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</si>
  <si>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</si>
  <si>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</si>
  <si>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</si>
  <si>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</si>
  <si>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</si>
  <si>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</si>
  <si>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</si>
  <si>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</si>
  <si>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</si>
  <si>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</si>
  <si>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</si>
  <si>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</si>
  <si>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</si>
  <si>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</si>
  <si>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</si>
  <si>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</si>
  <si>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</si>
  <si>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</si>
  <si>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</si>
  <si>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</si>
  <si>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</si>
  <si>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</si>
  <si>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</si>
  <si>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</si>
  <si>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</si>
  <si>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</si>
  <si>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</si>
  <si>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</si>
  <si>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</si>
  <si>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</si>
  <si>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</si>
  <si>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</si>
  <si>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</si>
  <si>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</si>
  <si>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</si>
  <si>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</si>
  <si>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</si>
  <si>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</si>
  <si>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</si>
  <si>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</si>
  <si>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</si>
  <si>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</si>
  <si>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</si>
  <si>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</si>
  <si>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</si>
  <si>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</si>
  <si>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</si>
  <si>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</si>
  <si>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</si>
  <si>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</si>
  <si>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</si>
  <si>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</si>
  <si>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</si>
  <si>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</si>
  <si>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</si>
  <si>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</si>
  <si>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</si>
  <si>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</si>
  <si>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</si>
  <si>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</si>
  <si>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</si>
  <si>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</si>
  <si>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</si>
  <si>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</si>
  <si>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</si>
  <si>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</si>
  <si>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</si>
  <si>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</si>
  <si>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</si>
  <si>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</si>
  <si>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</si>
  <si>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</si>
  <si>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</si>
  <si>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</si>
  <si>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</si>
  <si>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</si>
  <si>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</si>
  <si>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</si>
  <si>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</si>
  <si>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</si>
  <si>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</si>
  <si>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</si>
  <si>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</si>
  <si>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</si>
  <si>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</si>
  <si>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</si>
  <si>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</si>
  <si>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</si>
  <si>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</si>
  <si>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</si>
  <si>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</si>
  <si>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</si>
  <si>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</si>
  <si>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</si>
  <si>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</si>
  <si>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</si>
  <si>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</si>
  <si>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</si>
  <si>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</si>
  <si>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</si>
  <si>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</si>
  <si>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</si>
  <si>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</si>
  <si>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</si>
  <si>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</si>
  <si>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</si>
  <si>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</si>
  <si>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</si>
  <si>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</si>
  <si>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</si>
  <si>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</si>
  <si>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</si>
  <si>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</si>
  <si>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</si>
  <si>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</si>
  <si>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</si>
  <si>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</si>
  <si>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</si>
  <si>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</si>
  <si>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</si>
  <si>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</si>
  <si>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</si>
  <si>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</si>
  <si>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</si>
  <si>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</si>
  <si>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</si>
  <si>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</si>
  <si>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</si>
  <si>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</si>
  <si>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</si>
  <si>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</si>
  <si>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</si>
  <si>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</si>
  <si>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</si>
  <si>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</si>
  <si>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</si>
  <si>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</si>
  <si>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</si>
  <si>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</si>
  <si>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</si>
  <si>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</si>
  <si>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</si>
  <si>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</si>
  <si>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</si>
  <si>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</si>
  <si>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</si>
  <si>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</si>
  <si>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</si>
  <si>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</si>
  <si>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</si>
  <si>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</si>
  <si>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</si>
  <si>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</si>
  <si>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</si>
  <si>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</si>
  <si>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</si>
  <si>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</si>
  <si>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</si>
  <si>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</si>
  <si>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</si>
  <si>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</si>
  <si>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</si>
  <si>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</si>
  <si>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</si>
  <si>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</si>
  <si>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</si>
  <si>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</si>
  <si>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</si>
  <si>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</si>
  <si>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</si>
  <si>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</si>
  <si>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</si>
  <si>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</si>
  <si>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</si>
  <si>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</si>
  <si>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</si>
  <si>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</si>
  <si>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</si>
  <si>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</si>
  <si>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</si>
  <si>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</si>
  <si>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</si>
  <si>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</si>
  <si>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</si>
  <si>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</si>
  <si>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</si>
  <si>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</si>
  <si>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</si>
  <si>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</si>
  <si>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</si>
  <si>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</si>
  <si>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</si>
  <si>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</si>
  <si>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</si>
  <si>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</si>
  <si>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</si>
  <si>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</si>
  <si>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</si>
  <si>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</si>
  <si>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</si>
  <si>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</si>
  <si>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</si>
  <si>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</si>
  <si>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</si>
  <si>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</si>
  <si>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</si>
  <si>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</si>
  <si>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</si>
  <si>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</si>
  <si>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</si>
  <si>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</si>
  <si>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</si>
  <si>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</si>
  <si>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</si>
  <si>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</si>
  <si>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</si>
  <si>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</si>
  <si>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</si>
  <si>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</si>
  <si>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</si>
  <si>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</si>
  <si>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</si>
  <si>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</si>
  <si>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</si>
  <si>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</si>
  <si>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</si>
  <si>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</si>
  <si>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</si>
  <si>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</si>
  <si>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</si>
  <si>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</si>
  <si>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</si>
  <si>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</si>
  <si>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</si>
  <si>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</si>
  <si>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</si>
  <si>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</si>
  <si>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</si>
  <si>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</si>
  <si>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</si>
  <si>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</si>
  <si>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</si>
  <si>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</si>
  <si>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</si>
  <si>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</si>
  <si>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</si>
  <si>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</si>
  <si>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</si>
  <si>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</si>
  <si>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</si>
  <si>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</si>
  <si>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</si>
  <si>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</si>
  <si>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</si>
  <si>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</si>
  <si>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</si>
  <si>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</si>
  <si>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</si>
  <si>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</si>
  <si>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</si>
  <si>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</si>
  <si>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</si>
  <si>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</si>
  <si>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</si>
  <si>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</si>
  <si>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</si>
  <si>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</si>
  <si>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</si>
  <si>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</si>
  <si>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</si>
  <si>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</si>
  <si>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</si>
  <si>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</si>
  <si>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</si>
  <si>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</si>
  <si>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</si>
  <si>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</si>
  <si>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</si>
  <si>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</si>
  <si>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</si>
  <si>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</si>
  <si>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</si>
  <si>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</si>
  <si>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</si>
  <si>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</si>
  <si>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</si>
  <si>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</si>
  <si>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</si>
  <si>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</si>
  <si>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</si>
  <si>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</si>
  <si>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</si>
  <si>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</si>
  <si>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</si>
  <si>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</si>
  <si>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</si>
  <si>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</si>
  <si>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</si>
  <si>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</si>
  <si>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</si>
  <si>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</si>
  <si>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</si>
  <si>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</si>
  <si>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</si>
  <si>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</si>
  <si>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</si>
  <si>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</si>
  <si>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</si>
  <si>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</si>
  <si>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</si>
  <si>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</si>
  <si>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</si>
  <si>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</si>
  <si>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</si>
  <si>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</si>
  <si>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</si>
  <si>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</si>
  <si>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</si>
  <si>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</si>
  <si>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</si>
  <si>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</si>
  <si>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</si>
  <si>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</si>
  <si>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</si>
  <si>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</si>
  <si>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</si>
  <si>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</si>
  <si>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</si>
  <si>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</si>
  <si>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</si>
  <si>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</si>
  <si>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</si>
  <si>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</si>
  <si>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</si>
  <si>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</si>
  <si>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</si>
  <si>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</si>
  <si>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</si>
  <si>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</si>
  <si>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</si>
  <si>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</si>
  <si>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</si>
  <si>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</si>
  <si>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</si>
  <si>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</si>
  <si>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</si>
  <si>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</si>
  <si>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</si>
  <si>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</si>
  <si>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</si>
  <si>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</si>
  <si>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</si>
  <si>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</si>
  <si>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</si>
  <si>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</si>
  <si>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</si>
  <si>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</si>
  <si>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</si>
  <si>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</si>
  <si>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</si>
  <si>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</si>
  <si>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</si>
  <si>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</si>
  <si>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</si>
  <si>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</si>
  <si>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</si>
  <si>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</si>
  <si>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</si>
  <si>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</si>
  <si>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</si>
  <si>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</si>
  <si>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</si>
  <si>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</si>
  <si>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</si>
  <si>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</si>
  <si>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</si>
  <si>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</si>
  <si>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</si>
  <si>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</si>
  <si>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</si>
  <si>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</si>
  <si>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</si>
  <si>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</si>
  <si>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</si>
  <si>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</si>
  <si>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</si>
  <si>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</si>
  <si>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</si>
  <si>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</si>
  <si>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</si>
  <si>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</si>
  <si>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</si>
  <si>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</si>
  <si>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</si>
  <si>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</si>
  <si>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</si>
  <si>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</si>
  <si>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</si>
  <si>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</si>
  <si>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</si>
  <si>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</si>
  <si>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</si>
  <si>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</si>
  <si>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</si>
  <si>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</si>
  <si>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</si>
  <si>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</si>
  <si>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</si>
  <si>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</si>
  <si>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</si>
  <si>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</si>
  <si>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</si>
  <si>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</si>
  <si>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</si>
  <si>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</si>
  <si>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</si>
  <si>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</si>
  <si>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</si>
  <si>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</si>
  <si>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</si>
  <si>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</si>
  <si>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</si>
  <si>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</si>
  <si>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</si>
  <si>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</si>
  <si>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</si>
  <si>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</si>
  <si>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</si>
  <si>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</si>
  <si>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</si>
  <si>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</si>
  <si>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</si>
  <si>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</si>
  <si>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</si>
  <si>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</si>
  <si>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</si>
  <si>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</si>
  <si>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</si>
  <si>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</si>
  <si>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</si>
  <si>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</si>
  <si>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</si>
  <si>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</si>
  <si>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</si>
  <si>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</si>
  <si>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</si>
  <si>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</si>
  <si>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</si>
  <si>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</si>
  <si>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</si>
  <si>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</si>
  <si>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</si>
  <si>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</si>
  <si>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</si>
  <si>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</si>
  <si>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</si>
  <si>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</si>
  <si>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</si>
  <si>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</si>
  <si>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</si>
  <si>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</si>
  <si>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</si>
  <si>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</si>
  <si>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</si>
  <si>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</si>
  <si>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</si>
  <si>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</si>
  <si>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</si>
  <si>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</si>
  <si>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</si>
  <si>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</si>
  <si>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</si>
  <si>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</si>
  <si>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</si>
  <si>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</si>
  <si>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</si>
  <si>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</si>
  <si>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</si>
  <si>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</si>
  <si>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</si>
  <si>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</si>
  <si>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</si>
  <si>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</si>
  <si>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</si>
  <si>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</si>
  <si>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</si>
  <si>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</si>
  <si>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</si>
  <si>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</si>
  <si>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</si>
  <si>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</si>
  <si>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</si>
  <si>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</si>
  <si>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</si>
  <si>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</si>
  <si>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</si>
  <si>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</si>
  <si>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</si>
  <si>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</si>
  <si>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</si>
  <si>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</si>
  <si>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</si>
  <si>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</si>
  <si>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</si>
  <si>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</si>
  <si>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</si>
  <si>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</si>
  <si>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</si>
  <si>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</si>
  <si>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</si>
  <si>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</si>
  <si>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</si>
  <si>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</si>
  <si>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</si>
  <si>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</si>
  <si>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</si>
  <si>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</si>
  <si>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</si>
  <si>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</si>
  <si>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</si>
  <si>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</si>
  <si>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</si>
  <si>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</si>
  <si>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</si>
  <si>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</si>
  <si>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</si>
  <si>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</si>
  <si>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</si>
  <si>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</si>
  <si>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</si>
  <si>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</si>
  <si>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</si>
  <si>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</si>
  <si>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</si>
  <si>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</si>
  <si>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</si>
  <si>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</si>
  <si>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</si>
  <si>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</si>
  <si>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</si>
  <si>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</si>
  <si>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</si>
  <si>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</si>
  <si>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</si>
  <si>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</si>
  <si>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</si>
  <si>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</si>
  <si>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</si>
  <si>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</si>
  <si>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</si>
  <si>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</si>
  <si>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</si>
  <si>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</si>
  <si>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</si>
  <si>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</si>
  <si>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</si>
  <si>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</si>
  <si>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</si>
  <si>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</si>
  <si>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</si>
  <si>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</si>
  <si>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</si>
  <si>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</si>
  <si>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</si>
  <si>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</si>
  <si>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</si>
  <si>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</si>
  <si>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</si>
  <si>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</si>
  <si>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</si>
  <si>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</si>
  <si>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</si>
  <si>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</si>
  <si>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</si>
  <si>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</si>
  <si>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</si>
  <si>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</si>
  <si>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</si>
  <si>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</si>
  <si>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</si>
  <si>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</si>
  <si>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</si>
  <si>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</si>
  <si>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</si>
  <si>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</si>
  <si>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</si>
  <si>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</si>
  <si>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</si>
  <si>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</si>
  <si>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</si>
  <si>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</si>
  <si>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</si>
  <si>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</si>
  <si>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</si>
  <si>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</si>
  <si>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</si>
  <si>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</si>
  <si>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</si>
  <si>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</si>
  <si>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</si>
  <si>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</si>
  <si>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</si>
  <si>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</si>
  <si>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</si>
  <si>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</si>
  <si>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</si>
  <si>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</si>
  <si>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</si>
  <si>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</si>
  <si>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</si>
  <si>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</si>
  <si>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</si>
  <si>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</si>
  <si>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</si>
  <si>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</si>
  <si>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</si>
  <si>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</si>
  <si>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</si>
  <si>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</si>
  <si>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</si>
  <si>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</si>
  <si>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</si>
  <si>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</si>
  <si>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</si>
  <si>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</si>
  <si>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</si>
  <si>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</si>
  <si>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</si>
  <si>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</si>
  <si>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</si>
  <si>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</si>
  <si>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</si>
  <si>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</si>
  <si>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</si>
  <si>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</si>
  <si>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</si>
  <si>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</si>
  <si>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</si>
  <si>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</si>
  <si>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</si>
  <si>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</si>
  <si>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</si>
  <si>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</si>
  <si>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</si>
  <si>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</si>
  <si>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</si>
  <si>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</si>
  <si>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</si>
  <si>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</si>
  <si>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</si>
  <si>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</si>
  <si>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</si>
  <si>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</si>
  <si>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</si>
  <si>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</si>
  <si>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</si>
  <si>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</si>
  <si>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</si>
  <si>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</si>
  <si>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</si>
  <si>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</si>
  <si>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</si>
  <si>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</si>
  <si>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</si>
  <si>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</si>
  <si>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</si>
  <si>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</si>
  <si>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</si>
  <si>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</si>
  <si>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</si>
  <si>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</si>
  <si>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</si>
  <si>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</si>
  <si>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</si>
  <si>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</si>
  <si>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</si>
  <si>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</si>
  <si>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</si>
  <si>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</si>
  <si>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</si>
  <si>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</si>
  <si>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</si>
  <si>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</si>
  <si>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</si>
  <si>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</si>
  <si>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</si>
  <si>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</si>
  <si>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</si>
  <si>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</si>
  <si>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</si>
  <si>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</si>
  <si>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</si>
  <si>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</si>
  <si>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</si>
  <si>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</si>
  <si>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</si>
  <si>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</si>
  <si>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</si>
  <si>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</si>
  <si>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</si>
  <si>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</si>
  <si>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</si>
  <si>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</si>
  <si>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</si>
  <si>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</si>
  <si>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</si>
  <si>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</si>
  <si>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</si>
  <si>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</si>
  <si>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</si>
  <si>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</si>
  <si>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</si>
  <si>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</si>
  <si>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</si>
  <si>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</si>
  <si>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</si>
  <si>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</si>
  <si>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</si>
  <si>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</si>
  <si>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</si>
  <si>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</si>
  <si>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</si>
  <si>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</si>
  <si>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</si>
  <si>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</si>
  <si>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</si>
  <si>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</si>
  <si>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</si>
  <si>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</si>
  <si>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</si>
  <si>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</si>
  <si>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</si>
  <si>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</si>
  <si>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</si>
  <si>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</si>
  <si>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</si>
  <si>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</si>
  <si>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</si>
  <si>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</si>
  <si>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</si>
  <si>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</si>
  <si>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</si>
  <si>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</si>
  <si>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</si>
  <si>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</si>
  <si>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</si>
  <si>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</si>
  <si>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</si>
  <si>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</si>
  <si>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</si>
  <si>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</si>
  <si>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</si>
  <si>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</si>
  <si>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</si>
  <si>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</si>
  <si>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</si>
  <si>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</si>
  <si>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</si>
  <si>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</si>
  <si>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</si>
  <si>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</si>
  <si>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</si>
  <si>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</si>
  <si>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</si>
  <si>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</si>
  <si>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</si>
  <si>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</si>
  <si>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</si>
  <si>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</si>
  <si>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</si>
  <si>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</si>
  <si>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</si>
  <si>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</si>
  <si>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</si>
  <si>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</si>
  <si>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</si>
  <si>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</si>
  <si>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</si>
  <si>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</si>
  <si>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</si>
  <si>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</si>
  <si>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</si>
  <si>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</si>
  <si>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</si>
  <si>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</si>
  <si>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</si>
  <si>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</si>
  <si>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</si>
  <si>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</si>
  <si>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</si>
  <si>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</si>
  <si>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</si>
  <si>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</si>
  <si>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</si>
  <si>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</si>
  <si>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</si>
  <si>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</si>
  <si>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</si>
  <si>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</si>
  <si>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</si>
  <si>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</si>
  <si>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</si>
  <si>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</si>
  <si>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</si>
  <si>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</si>
  <si>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</si>
  <si>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</si>
  <si>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</si>
  <si>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</si>
  <si>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</si>
  <si>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</si>
  <si>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</si>
  <si>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</si>
  <si>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</si>
  <si>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</si>
  <si>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</si>
  <si>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</si>
  <si>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</si>
  <si>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</si>
  <si>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</si>
  <si>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</si>
  <si>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</si>
  <si>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</si>
  <si>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</si>
  <si>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</si>
  <si>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</si>
  <si>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</si>
  <si>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</si>
  <si>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</si>
  <si>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</si>
  <si>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</si>
  <si>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</si>
  <si>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</si>
  <si>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</si>
  <si>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</si>
  <si>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</si>
  <si>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</si>
  <si>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</si>
  <si>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</si>
  <si>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</si>
  <si>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</si>
  <si>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</si>
  <si>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</si>
  <si>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</si>
  <si>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</si>
  <si>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</si>
  <si>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</si>
  <si>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</si>
  <si>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</si>
  <si>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</si>
  <si>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</si>
  <si>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</si>
  <si>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</si>
  <si>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</si>
  <si>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</si>
  <si>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</si>
  <si>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</si>
  <si>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</si>
  <si>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</si>
  <si>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</si>
  <si>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</si>
  <si>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</si>
  <si>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</si>
  <si>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</si>
  <si>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</si>
  <si>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</si>
  <si>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</si>
  <si>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</si>
  <si>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</si>
  <si>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</si>
  <si>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</si>
  <si>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</si>
  <si>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</si>
  <si>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</si>
  <si>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</si>
  <si>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</si>
  <si>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</si>
  <si>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</si>
  <si>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</si>
  <si>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</si>
  <si>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</si>
  <si>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</si>
  <si>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</si>
  <si>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</si>
  <si>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</si>
  <si>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</si>
  <si>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</si>
  <si>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</si>
  <si>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</si>
  <si>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</si>
  <si>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</si>
  <si>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</si>
  <si>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</si>
  <si>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</si>
  <si>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</si>
  <si>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</si>
  <si>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</si>
  <si>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</si>
  <si>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</si>
  <si>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</si>
  <si>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</si>
  <si>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</si>
  <si>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</si>
  <si>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</si>
  <si>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</si>
  <si>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</si>
  <si>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</si>
  <si>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</si>
  <si>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</si>
  <si>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</si>
  <si>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</si>
  <si>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</si>
  <si>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</si>
  <si>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</si>
  <si>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</si>
  <si>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</si>
  <si>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</si>
  <si>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</si>
  <si>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</si>
  <si>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</si>
  <si>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</si>
  <si>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</si>
  <si>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</si>
  <si>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</si>
  <si>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</si>
  <si>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</si>
  <si>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</si>
  <si>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</si>
  <si>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</si>
  <si>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</si>
  <si>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</si>
  <si>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</si>
  <si>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</si>
  <si>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</si>
  <si>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</si>
  <si>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</si>
  <si>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</si>
  <si>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</si>
  <si>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</si>
  <si>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</si>
  <si>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</si>
  <si>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</si>
  <si>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</si>
  <si>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</si>
  <si>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</si>
  <si>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</si>
  <si>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</si>
  <si>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</si>
  <si>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</si>
  <si>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</si>
  <si>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</si>
  <si>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</si>
  <si>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</si>
  <si>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</si>
  <si>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</si>
  <si>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</si>
  <si>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</si>
  <si>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</si>
  <si>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</si>
  <si>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</si>
  <si>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</si>
  <si>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</si>
  <si>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</si>
  <si>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</si>
  <si>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</si>
  <si>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</si>
  <si>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</si>
  <si>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</si>
  <si>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</si>
  <si>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</si>
  <si>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</si>
  <si>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</si>
  <si>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</si>
  <si>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</si>
  <si>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</si>
  <si>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</si>
  <si>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</si>
  <si>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</si>
  <si>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</si>
  <si>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</si>
  <si>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</si>
  <si>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</si>
  <si>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</si>
  <si>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</si>
  <si>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</si>
  <si>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</si>
  <si>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</si>
  <si>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</si>
  <si>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</si>
  <si>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</si>
  <si>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</si>
  <si>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</si>
  <si>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</si>
  <si>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</si>
  <si>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</si>
  <si>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</si>
  <si>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</si>
  <si>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</si>
  <si>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</si>
  <si>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</si>
  <si>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</si>
  <si>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</si>
  <si>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</si>
  <si>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</si>
  <si>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</si>
  <si>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</si>
  <si>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</si>
  <si>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</si>
  <si>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</si>
  <si>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</si>
  <si>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</si>
  <si>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</si>
  <si>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</si>
  <si>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</si>
  <si>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</si>
  <si>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</si>
  <si>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</si>
  <si>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</si>
  <si>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</si>
  <si>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</si>
  <si>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</si>
  <si>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</si>
  <si>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</si>
  <si>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</si>
  <si>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</si>
  <si>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</si>
  <si>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</si>
  <si>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</si>
  <si>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</si>
  <si>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</si>
  <si>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</si>
  <si>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</si>
  <si>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</si>
  <si>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</si>
  <si>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</si>
  <si>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</si>
  <si>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</si>
  <si>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</si>
  <si>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</si>
  <si>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</si>
  <si>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</si>
  <si>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</si>
  <si>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</si>
  <si>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</si>
  <si>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</si>
  <si>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</si>
  <si>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</si>
  <si>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</si>
  <si>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</si>
  <si>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</si>
  <si>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</si>
  <si>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</si>
  <si>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</si>
  <si>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</si>
  <si>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</si>
  <si>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</si>
  <si>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</si>
  <si>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</si>
  <si>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</si>
  <si>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</si>
  <si>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</si>
  <si>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</si>
  <si>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</si>
  <si>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</si>
  <si>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</si>
  <si>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</si>
  <si>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</si>
  <si>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</si>
  <si>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</si>
  <si>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</si>
  <si>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</si>
  <si>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</si>
  <si>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</si>
  <si>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</si>
  <si>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</si>
  <si>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</si>
  <si>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</si>
  <si>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</si>
  <si>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</si>
  <si>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</si>
  <si>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</si>
  <si>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</si>
  <si>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</si>
  <si>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</si>
  <si>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</si>
  <si>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</si>
  <si>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</si>
  <si>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</si>
  <si>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</si>
  <si>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</si>
  <si>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</si>
  <si>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</si>
  <si>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</si>
  <si>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</si>
  <si>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</si>
  <si>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</si>
  <si>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</si>
  <si>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</si>
  <si>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</si>
  <si>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</si>
  <si>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</si>
  <si>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</si>
  <si>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</si>
  <si>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</si>
  <si>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</si>
  <si>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</si>
  <si>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</si>
  <si>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</si>
  <si>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</si>
  <si>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</si>
  <si>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</si>
  <si>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</si>
  <si>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</si>
  <si>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</si>
  <si>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</si>
  <si>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</si>
  <si>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</si>
  <si>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</si>
  <si>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</si>
  <si>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</si>
  <si>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</si>
  <si>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</si>
  <si>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</si>
  <si>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</si>
  <si>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</si>
  <si>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</si>
  <si>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</si>
  <si>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</si>
  <si>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</si>
  <si>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</si>
  <si>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</si>
  <si>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</si>
  <si>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</si>
  <si>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</si>
  <si>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</si>
  <si>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</si>
  <si>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</si>
  <si>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</si>
  <si>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</si>
  <si>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</si>
  <si>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</si>
  <si>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</si>
  <si>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</si>
  <si>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</si>
  <si>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</si>
  <si>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</si>
  <si>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</si>
  <si>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</si>
  <si>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</si>
  <si>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</si>
  <si>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</si>
  <si>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</si>
  <si>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</si>
  <si>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</si>
  <si>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</si>
  <si>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</si>
  <si>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</si>
  <si>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</si>
  <si>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</si>
  <si>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</si>
  <si>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</si>
  <si>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</si>
  <si>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</si>
  <si>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</si>
  <si>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</si>
  <si>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</si>
  <si>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</si>
  <si>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</si>
  <si>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</si>
  <si>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</si>
  <si>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</si>
  <si>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</si>
  <si>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</si>
  <si>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</si>
  <si>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</si>
  <si>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</si>
  <si>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</si>
  <si>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</si>
  <si>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</si>
  <si>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</si>
  <si>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</si>
  <si>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</si>
  <si>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</si>
  <si>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</si>
  <si>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</si>
  <si>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</si>
  <si>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</si>
  <si>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</si>
  <si>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</si>
  <si>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</si>
  <si>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</si>
  <si>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</si>
  <si>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</si>
  <si>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</si>
  <si>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</si>
  <si>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</si>
  <si>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</si>
  <si>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</si>
  <si>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</si>
  <si>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</si>
  <si>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</si>
  <si>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</si>
  <si>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</si>
  <si>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</si>
  <si>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</si>
  <si>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</si>
  <si>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</si>
  <si>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</si>
  <si>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</si>
  <si>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</si>
  <si>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</si>
  <si>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</si>
  <si>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</si>
  <si>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</si>
  <si>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</si>
  <si>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</si>
  <si>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</si>
  <si>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</si>
  <si>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</si>
  <si>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</si>
  <si>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</si>
  <si>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</si>
  <si>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</si>
  <si>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</si>
  <si>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</si>
  <si>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</si>
  <si>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</si>
  <si>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</si>
  <si>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</si>
  <si>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</si>
  <si>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</si>
  <si>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</si>
  <si>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</si>
  <si>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</si>
  <si>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</si>
  <si>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</si>
  <si>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</si>
  <si>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</si>
  <si>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</si>
  <si>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</si>
  <si>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</si>
  <si>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</si>
  <si>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</si>
  <si>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</si>
  <si>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</si>
  <si>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</si>
  <si>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</si>
  <si>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</si>
  <si>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</si>
  <si>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</si>
  <si>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</si>
  <si>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</si>
  <si>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</si>
  <si>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</si>
  <si>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</si>
  <si>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</si>
  <si>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</si>
  <si>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</si>
  <si>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</si>
  <si>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</si>
  <si>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</si>
  <si>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</si>
  <si>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</si>
  <si>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</si>
  <si>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</si>
  <si>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</si>
  <si>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</si>
  <si>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</si>
  <si>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</si>
  <si>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</si>
  <si>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</si>
  <si>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</si>
  <si>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</si>
  <si>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</si>
  <si>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</si>
  <si>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</si>
  <si>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</si>
  <si>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</si>
  <si>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</si>
  <si>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</si>
  <si>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</si>
  <si>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</si>
  <si>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</si>
  <si>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</si>
  <si>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</si>
  <si>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</si>
  <si>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</si>
  <si>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</si>
  <si>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</si>
  <si>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</si>
  <si>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</si>
  <si>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</si>
  <si>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</si>
  <si>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</si>
  <si>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</si>
  <si>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</si>
  <si>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</si>
  <si>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</si>
  <si>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</si>
  <si>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</si>
  <si>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</si>
  <si>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</si>
  <si>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</si>
  <si>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</si>
  <si>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</si>
  <si>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</si>
  <si>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</si>
  <si>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</si>
  <si>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</si>
  <si>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</si>
  <si>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</si>
  <si>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</si>
  <si>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</si>
  <si>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</si>
  <si>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</si>
  <si>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</si>
  <si>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</si>
  <si>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</si>
  <si>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</si>
  <si>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</si>
  <si>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</si>
  <si>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</si>
  <si>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</si>
  <si>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</si>
  <si>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</si>
  <si>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</si>
  <si>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</si>
  <si>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</si>
  <si>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</si>
  <si>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</si>
  <si>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</si>
  <si>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</si>
  <si>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</si>
  <si>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</si>
  <si>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</si>
  <si>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</si>
  <si>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</si>
  <si>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</si>
  <si>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</si>
  <si>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</si>
  <si>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</si>
  <si>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</si>
  <si>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</si>
  <si>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</si>
  <si>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</si>
  <si>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</si>
  <si>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</si>
  <si>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</si>
  <si>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</si>
  <si>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</si>
  <si>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</si>
  <si>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</si>
  <si>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</si>
  <si>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</si>
  <si>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</si>
  <si>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</si>
  <si>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</si>
  <si>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</si>
  <si>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</si>
  <si>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</si>
  <si>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</si>
  <si>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</si>
  <si>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</si>
  <si>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</si>
  <si>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</si>
  <si>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</si>
  <si>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</si>
  <si>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</si>
  <si>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</si>
  <si>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</si>
  <si>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</si>
  <si>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</si>
  <si>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</si>
  <si>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</si>
  <si>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</si>
  <si>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</si>
  <si>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</si>
  <si>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</si>
  <si>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</si>
  <si>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</si>
  <si>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</si>
  <si>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</si>
  <si>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</si>
  <si>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</si>
  <si>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</si>
  <si>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</si>
  <si>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</si>
  <si>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</si>
  <si>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</si>
  <si>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</si>
  <si>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</si>
  <si>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</si>
  <si>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</si>
  <si>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</si>
  <si>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</si>
  <si>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</si>
  <si>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</si>
  <si>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</si>
  <si>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</si>
  <si>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</si>
  <si>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</si>
  <si>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</si>
  <si>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</si>
  <si>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</si>
  <si>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</si>
  <si>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</si>
  <si>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</si>
  <si>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</si>
  <si>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</si>
  <si>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</si>
  <si>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</si>
  <si>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</si>
  <si>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</si>
  <si>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</si>
  <si>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</si>
  <si>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</si>
  <si>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</si>
  <si>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</si>
  <si>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</si>
  <si>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</si>
  <si>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</si>
  <si>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</si>
  <si>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</si>
  <si>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</si>
  <si>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</si>
  <si>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</si>
  <si>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</si>
  <si>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</si>
  <si>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</si>
  <si>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</si>
  <si>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</si>
  <si>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</si>
  <si>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</si>
  <si>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</si>
  <si>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</si>
  <si>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</si>
  <si>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</si>
  <si>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</si>
  <si>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</si>
  <si>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</si>
  <si>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</si>
  <si>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</si>
  <si>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</si>
  <si>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</si>
  <si>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</si>
  <si>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</si>
  <si>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</si>
  <si>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</si>
  <si>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</si>
  <si>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</si>
  <si>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</si>
  <si>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</si>
  <si>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</si>
  <si>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</si>
  <si>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</si>
  <si>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</si>
  <si>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</si>
  <si>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</si>
  <si>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</si>
  <si>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</si>
  <si>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</si>
  <si>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</si>
  <si>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</si>
  <si>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</si>
  <si>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</si>
  <si>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</si>
  <si>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</si>
  <si>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</si>
  <si>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</si>
  <si>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</si>
  <si>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</si>
  <si>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</si>
  <si>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</si>
  <si>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</si>
  <si>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</si>
  <si>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</si>
  <si>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</si>
  <si>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</si>
  <si>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</si>
  <si>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</si>
  <si>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</si>
  <si>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</si>
  <si>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</si>
  <si>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</si>
  <si>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</si>
  <si>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</si>
  <si>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</si>
  <si>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</si>
  <si>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</si>
  <si>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</si>
  <si>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</si>
  <si>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</si>
  <si>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</si>
  <si>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</si>
  <si>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</si>
  <si>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</si>
  <si>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</si>
  <si>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</si>
  <si>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</si>
  <si>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</si>
  <si>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</si>
  <si>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</si>
  <si>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</si>
  <si>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</si>
  <si>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</si>
  <si>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</si>
  <si>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</si>
  <si>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</si>
  <si>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</si>
  <si>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</si>
  <si>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</si>
  <si>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</si>
  <si>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</si>
  <si>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</si>
  <si>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</si>
  <si>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</si>
  <si>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</si>
  <si>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</si>
  <si>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</si>
  <si>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</si>
  <si>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</si>
  <si>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</si>
  <si>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</si>
  <si>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</si>
  <si>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</si>
  <si>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</si>
  <si>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</si>
  <si>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</si>
  <si>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</si>
  <si>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</si>
  <si>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</si>
  <si>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</si>
  <si>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</si>
  <si>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</si>
  <si>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</si>
  <si>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</si>
  <si>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</si>
  <si>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</si>
  <si>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</si>
  <si>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</si>
  <si>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</si>
  <si>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</si>
  <si>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</si>
  <si>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</si>
  <si>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</si>
  <si>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</si>
  <si>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</si>
  <si>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</si>
  <si>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</si>
  <si>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</si>
  <si>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</si>
  <si>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</si>
  <si>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</si>
  <si>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</si>
  <si>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</si>
  <si>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</si>
  <si>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</si>
  <si>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</si>
  <si>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</si>
  <si>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</si>
  <si>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</si>
  <si>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</si>
  <si>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</si>
  <si>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</si>
  <si>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</si>
  <si>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</si>
  <si>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</si>
  <si>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</si>
  <si>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</si>
  <si>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</si>
  <si>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</si>
  <si>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</si>
  <si>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</si>
  <si>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</si>
  <si>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</si>
  <si>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</si>
  <si>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</si>
  <si>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</si>
  <si>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</si>
  <si>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</si>
  <si>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</si>
  <si>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</si>
  <si>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</si>
  <si>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</si>
  <si>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</si>
  <si>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</si>
  <si>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</si>
  <si>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</si>
  <si>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</si>
  <si>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</si>
  <si>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</si>
  <si>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</si>
  <si>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</si>
  <si>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</si>
  <si>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</si>
  <si>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</si>
  <si>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</si>
  <si>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</si>
  <si>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</si>
  <si>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</si>
  <si>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</si>
  <si>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</si>
  <si>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</si>
  <si>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</si>
  <si>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</si>
  <si>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</si>
  <si>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</si>
  <si>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</si>
  <si>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</si>
  <si>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</si>
  <si>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</si>
  <si>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</si>
  <si>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</si>
  <si>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</si>
  <si>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</si>
  <si>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</si>
  <si>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</si>
  <si>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</si>
  <si>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</si>
  <si>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</si>
  <si>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</si>
  <si>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</si>
  <si>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</si>
  <si>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</si>
  <si>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</si>
  <si>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</si>
  <si>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</si>
  <si>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</si>
  <si>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</si>
  <si>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</si>
  <si>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</si>
  <si>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</si>
  <si>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</si>
  <si>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</si>
  <si>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</si>
  <si>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</si>
  <si>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</si>
  <si>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</si>
  <si>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</si>
  <si>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</si>
  <si>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</si>
  <si>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</si>
  <si>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</si>
  <si>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</si>
  <si>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</si>
  <si>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</si>
  <si>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</si>
  <si>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</si>
  <si>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</si>
  <si>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</si>
  <si>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</si>
  <si>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</si>
  <si>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</si>
  <si>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</si>
  <si>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</si>
  <si>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</si>
  <si>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</si>
  <si>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</si>
  <si>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</si>
  <si>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</si>
  <si>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</si>
  <si>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</si>
  <si>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</si>
  <si>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</si>
  <si>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</si>
  <si>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</si>
  <si>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</si>
  <si>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</si>
  <si>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</si>
  <si>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</si>
  <si>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</si>
  <si>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</si>
  <si>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</si>
  <si>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</si>
  <si>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</si>
  <si>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</si>
  <si>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</si>
  <si>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</si>
  <si>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</si>
  <si>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</si>
  <si>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</si>
  <si>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</si>
  <si>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</si>
  <si>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</si>
  <si>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</si>
  <si>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</si>
  <si>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</si>
  <si>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</si>
  <si>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</si>
  <si>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</si>
  <si>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</si>
  <si>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</si>
  <si>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</si>
  <si>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</si>
  <si>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</si>
  <si>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</si>
  <si>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</si>
  <si>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</si>
  <si>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</si>
  <si>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</si>
  <si>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</si>
  <si>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</si>
  <si>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</si>
  <si>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</si>
  <si>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</si>
  <si>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</si>
  <si>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</si>
  <si>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</si>
  <si>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</si>
  <si>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</si>
  <si>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</si>
  <si>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</si>
  <si>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</si>
  <si>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</si>
  <si>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</si>
  <si>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</si>
  <si>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</si>
  <si>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</si>
  <si>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</si>
  <si>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</si>
  <si>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</si>
  <si>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</si>
  <si>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</si>
  <si>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</si>
  <si>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</si>
  <si>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</si>
  <si>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</si>
  <si>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</si>
  <si>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</si>
  <si>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</si>
  <si>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</si>
  <si>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</si>
  <si>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</si>
  <si>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</si>
  <si>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</si>
  <si>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</si>
  <si>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</si>
  <si>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</si>
  <si>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</si>
  <si>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</si>
  <si>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</si>
  <si>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</si>
  <si>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</si>
  <si>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</si>
  <si>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</si>
  <si>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</si>
  <si>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</si>
  <si>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</si>
  <si>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</si>
  <si>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</si>
  <si>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</si>
  <si>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</si>
  <si>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</si>
  <si>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</si>
  <si>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</si>
  <si>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</si>
  <si>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</si>
  <si>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</si>
  <si>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</si>
  <si>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</si>
  <si>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</si>
  <si>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</si>
  <si>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</si>
  <si>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</si>
  <si>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</si>
  <si>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</si>
  <si>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</si>
  <si>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</si>
  <si>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</si>
  <si>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</si>
  <si>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</si>
  <si>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</si>
  <si>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</si>
  <si>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</si>
  <si>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</si>
  <si>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</si>
  <si>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</si>
  <si>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</si>
  <si>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</si>
  <si>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</si>
  <si>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</si>
  <si>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</si>
  <si>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</si>
  <si>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</si>
  <si>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</si>
  <si>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</si>
  <si>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</si>
  <si>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</si>
  <si>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</si>
  <si>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</si>
  <si>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</si>
  <si>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</si>
  <si>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</si>
  <si>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</si>
  <si>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</si>
  <si>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</si>
  <si>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</si>
  <si>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</si>
  <si>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</si>
  <si>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</si>
  <si>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</si>
  <si>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</si>
  <si>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</si>
  <si>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</si>
  <si>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</si>
  <si>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</si>
  <si>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</si>
  <si>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</si>
  <si>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</si>
  <si>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</si>
  <si>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</si>
  <si>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</si>
  <si>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</si>
  <si>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</si>
  <si>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</si>
  <si>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</si>
  <si>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</si>
  <si>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</si>
  <si>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</si>
  <si>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</si>
  <si>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</si>
  <si>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</si>
  <si>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</si>
  <si>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</si>
  <si>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</si>
  <si>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</si>
  <si>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</si>
  <si>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</si>
  <si>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</si>
  <si>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</si>
  <si>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</si>
  <si>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</si>
  <si>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</si>
  <si>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</si>
  <si>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</si>
  <si>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</si>
  <si>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</si>
  <si>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</si>
  <si>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</si>
  <si>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</si>
  <si>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</si>
  <si>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</si>
  <si>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</si>
  <si>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</si>
  <si>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</si>
  <si>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</si>
  <si>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</si>
  <si>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</si>
  <si>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</si>
  <si>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</si>
  <si>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</si>
  <si>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</si>
  <si>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</si>
  <si>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</si>
  <si>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</si>
  <si>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</si>
  <si>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</si>
  <si>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</si>
  <si>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</si>
  <si>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</si>
  <si>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</si>
  <si>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</si>
  <si>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</si>
  <si>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</si>
  <si>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</si>
  <si>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</si>
  <si>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</si>
  <si>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</si>
  <si>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</si>
  <si>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</si>
  <si>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</si>
  <si>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</si>
  <si>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</si>
  <si>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</si>
  <si>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</si>
  <si>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</si>
  <si>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</si>
  <si>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</si>
  <si>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</si>
  <si>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</si>
  <si>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</si>
  <si>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</si>
  <si>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</si>
  <si>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</si>
  <si>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</si>
  <si>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</si>
  <si>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</si>
  <si>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</si>
  <si>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</si>
  <si>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</si>
  <si>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</si>
  <si>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</si>
  <si>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</si>
  <si>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</si>
  <si>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</si>
  <si>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</si>
  <si>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</si>
  <si>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</si>
  <si>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</si>
  <si>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</si>
  <si>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</si>
  <si>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</si>
  <si>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</si>
  <si>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</si>
  <si>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</si>
  <si>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</si>
  <si>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</si>
  <si>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</si>
  <si>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</si>
  <si>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</si>
  <si>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</si>
  <si>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</si>
  <si>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</si>
  <si>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</si>
  <si>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</si>
  <si>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</si>
  <si>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</si>
  <si>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</si>
  <si>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</si>
  <si>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</si>
  <si>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</si>
  <si>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</si>
  <si>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</si>
  <si>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</si>
  <si>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</si>
  <si>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</si>
  <si>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</si>
  <si>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</si>
  <si>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</si>
  <si>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</si>
  <si>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</si>
  <si>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</si>
  <si>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</si>
  <si>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</si>
  <si>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</si>
  <si>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</si>
  <si>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</si>
  <si>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</si>
  <si>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</si>
  <si>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</si>
  <si>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</si>
  <si>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</si>
  <si>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</si>
  <si>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</si>
  <si>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</si>
  <si>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</si>
  <si>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</si>
  <si>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</si>
  <si>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</si>
  <si>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</si>
  <si>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</si>
  <si>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</si>
  <si>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</si>
  <si>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</si>
  <si>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</si>
  <si>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</si>
  <si>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</si>
  <si>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</si>
  <si>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</si>
  <si>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</si>
  <si>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</si>
  <si>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</si>
  <si>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</si>
  <si>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</si>
  <si>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</si>
  <si>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</si>
  <si>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</si>
  <si>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</si>
  <si>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</si>
  <si>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</si>
  <si>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</si>
  <si>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</si>
  <si>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</si>
  <si>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</si>
  <si>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</si>
  <si>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</si>
  <si>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</si>
  <si>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</si>
  <si>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</si>
  <si>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</si>
  <si>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</si>
  <si>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</si>
  <si>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</si>
  <si>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</si>
  <si>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</si>
  <si>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</si>
  <si>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</si>
  <si>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</si>
  <si>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</si>
  <si>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</si>
  <si>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</si>
  <si>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</si>
  <si>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</si>
  <si>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</si>
  <si>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</si>
  <si>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</si>
  <si>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</si>
  <si>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</si>
  <si>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</si>
  <si>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</si>
  <si>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</si>
  <si>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</si>
  <si>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</si>
  <si>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</si>
  <si>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</si>
  <si>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</si>
  <si>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</si>
  <si>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</si>
  <si>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</si>
  <si>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</si>
  <si>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</si>
  <si>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</si>
  <si>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</si>
  <si>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</si>
  <si>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</si>
  <si>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</si>
  <si>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</si>
  <si>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</si>
  <si>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</si>
  <si>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</si>
  <si>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</si>
  <si>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</si>
  <si>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</si>
  <si>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</si>
  <si>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</si>
  <si>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</si>
  <si>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</si>
  <si>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</si>
  <si>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</si>
  <si>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</si>
  <si>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</si>
  <si>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</si>
  <si>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</si>
  <si>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</si>
  <si>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</si>
  <si>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</si>
  <si>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</si>
  <si>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</si>
  <si>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</si>
  <si>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</si>
  <si>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</si>
  <si>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</si>
  <si>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</si>
  <si>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</si>
  <si>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</si>
  <si>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</si>
  <si>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</si>
  <si>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</si>
  <si>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</si>
  <si>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</si>
  <si>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</si>
  <si>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</si>
  <si>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</si>
  <si>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</si>
  <si>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</si>
  <si>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</si>
  <si>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</si>
  <si>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</si>
  <si>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</si>
  <si>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</si>
  <si>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</si>
  <si>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</si>
  <si>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</si>
  <si>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</si>
  <si>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</si>
  <si>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</si>
  <si>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</si>
  <si>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</si>
  <si>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</si>
  <si>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</si>
  <si>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</si>
  <si>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</si>
  <si>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</si>
  <si>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</si>
  <si>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</si>
  <si>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</si>
  <si>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</si>
  <si>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</si>
  <si>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</si>
  <si>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</si>
  <si>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</si>
  <si>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</si>
  <si>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</si>
  <si>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</si>
  <si>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</si>
  <si>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</si>
  <si>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</si>
  <si>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</si>
  <si>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</si>
  <si>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</si>
  <si>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</si>
  <si>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</si>
  <si>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</si>
  <si>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</si>
  <si>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</si>
  <si>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</si>
  <si>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</si>
  <si>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</si>
  <si>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</si>
  <si>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</si>
  <si>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</si>
  <si>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</si>
  <si>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</si>
  <si>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</si>
  <si>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</si>
  <si>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</si>
  <si>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</si>
  <si>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</si>
  <si>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</si>
  <si>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</si>
  <si>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</si>
  <si>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</si>
  <si>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</si>
  <si>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</si>
  <si>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</si>
  <si>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</si>
  <si>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</si>
  <si>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</si>
  <si>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</si>
  <si>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</si>
  <si>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</si>
  <si>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</si>
  <si>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</si>
  <si>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</si>
  <si>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</si>
  <si>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</si>
  <si>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</si>
  <si>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</si>
  <si>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</si>
  <si>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</si>
  <si>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</si>
  <si>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</si>
  <si>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</si>
  <si>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</si>
  <si>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</si>
  <si>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</si>
  <si>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</si>
  <si>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</si>
  <si>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</si>
  <si>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</si>
  <si>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</si>
  <si>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</si>
  <si>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</si>
  <si>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</si>
  <si>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</si>
  <si>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</si>
  <si>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</si>
  <si>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</si>
  <si>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</si>
  <si>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</si>
  <si>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</si>
  <si>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</si>
  <si>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</si>
  <si>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</si>
  <si>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</si>
  <si>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</si>
  <si>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</si>
  <si>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</si>
  <si>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</si>
  <si>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</si>
  <si>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</si>
  <si>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</si>
  <si>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</si>
  <si>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</si>
  <si>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</si>
  <si>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</si>
  <si>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</si>
  <si>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</si>
  <si>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</si>
  <si>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</si>
  <si>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</si>
  <si>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</si>
  <si>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</si>
  <si>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</si>
  <si>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</si>
  <si>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</si>
  <si>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</si>
  <si>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</si>
  <si>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</si>
  <si>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</si>
  <si>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</si>
  <si>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</si>
  <si>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</si>
  <si>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</si>
  <si>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</si>
  <si>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</si>
  <si>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</si>
  <si>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</si>
  <si>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</si>
  <si>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</si>
  <si>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</si>
  <si>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</si>
  <si>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</si>
  <si>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</si>
  <si>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</si>
  <si>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</si>
  <si>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</si>
  <si>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</si>
  <si>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</si>
  <si>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</si>
  <si>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</si>
  <si>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</si>
  <si>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</si>
  <si>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</si>
  <si>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</si>
  <si>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</si>
  <si>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</si>
  <si>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</si>
  <si>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</si>
  <si>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</si>
  <si>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</si>
  <si>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</si>
  <si>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</si>
  <si>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</si>
  <si>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</si>
  <si>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</si>
  <si>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</si>
  <si>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</si>
  <si>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</si>
  <si>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</si>
  <si>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</si>
  <si>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</si>
  <si>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</si>
  <si>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</si>
  <si>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</si>
  <si>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</si>
  <si>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</si>
  <si>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</si>
  <si>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</si>
  <si>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</si>
  <si>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</si>
  <si>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</si>
  <si>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</si>
  <si>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</si>
  <si>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</si>
  <si>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</si>
  <si>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</si>
  <si>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</si>
  <si>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</si>
  <si>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</si>
  <si>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</si>
  <si>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</si>
  <si>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</si>
  <si>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</si>
  <si>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</si>
  <si>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</si>
  <si>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</si>
  <si>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</si>
  <si>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</si>
  <si>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</si>
  <si>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</si>
  <si>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</si>
  <si>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</si>
  <si>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</si>
  <si>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</si>
  <si>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</si>
  <si>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</si>
  <si>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</si>
  <si>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</si>
  <si>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</si>
  <si>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</si>
  <si>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</si>
  <si>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</si>
  <si>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</si>
  <si>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</si>
  <si>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</si>
  <si>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</si>
  <si>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</si>
  <si>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</si>
  <si>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</si>
  <si>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</si>
  <si>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</si>
  <si>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</si>
  <si>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</si>
  <si>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</si>
  <si>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</si>
  <si>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</si>
  <si>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</si>
  <si>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</si>
  <si>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</si>
  <si>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</si>
  <si>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</si>
  <si>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</si>
  <si>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</si>
  <si>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</si>
  <si>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</si>
  <si>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</si>
  <si>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</si>
  <si>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</si>
  <si>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</si>
  <si>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</si>
  <si>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</si>
  <si>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</si>
  <si>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</si>
  <si>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</si>
  <si>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</si>
  <si>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</si>
  <si>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</si>
  <si>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</si>
  <si>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</si>
  <si>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</si>
  <si>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</si>
  <si>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</si>
  <si>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</si>
  <si>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</si>
  <si>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</si>
  <si>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</si>
  <si>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</si>
  <si>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</si>
  <si>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</si>
  <si>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</si>
  <si>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</si>
  <si>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</si>
  <si>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</si>
  <si>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</si>
  <si>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</si>
  <si>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</si>
  <si>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</si>
  <si>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</si>
  <si>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</si>
  <si>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</si>
  <si>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</si>
  <si>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</si>
  <si>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</si>
  <si>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</si>
  <si>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</si>
  <si>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</si>
  <si>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</si>
  <si>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</si>
  <si>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</si>
  <si>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</si>
  <si>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</si>
  <si>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</si>
  <si>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</si>
  <si>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</si>
  <si>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</si>
  <si>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</si>
  <si>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</si>
  <si>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</si>
  <si>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</si>
  <si>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</si>
  <si>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</si>
  <si>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</si>
  <si>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</si>
  <si>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</si>
  <si>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</si>
  <si>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</si>
  <si>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</si>
  <si>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</si>
  <si>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</si>
  <si>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</si>
  <si>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</si>
  <si>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</si>
  <si>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</si>
  <si>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</si>
  <si>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</si>
  <si>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</si>
  <si>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</si>
  <si>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</si>
  <si>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</si>
  <si>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</si>
  <si>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</si>
  <si>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</si>
  <si>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</si>
  <si>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</si>
  <si>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</si>
  <si>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</si>
  <si>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</si>
  <si>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</si>
  <si>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</si>
  <si>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</si>
  <si>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</si>
  <si>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</si>
  <si>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</si>
  <si>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</si>
  <si>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</si>
  <si>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</si>
  <si>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</si>
  <si>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</si>
  <si>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</si>
  <si>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</si>
  <si>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</si>
  <si>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</si>
  <si>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</si>
  <si>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</si>
  <si>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</si>
  <si>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</si>
  <si>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</si>
  <si>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</si>
  <si>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</si>
  <si>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</si>
  <si>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</si>
  <si>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</si>
  <si>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</si>
  <si>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</si>
  <si>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</si>
  <si>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</si>
  <si>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</si>
  <si>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</si>
  <si>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</si>
  <si>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</si>
  <si>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</si>
  <si>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</si>
  <si>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</si>
  <si>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</si>
  <si>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</si>
  <si>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</si>
  <si>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</si>
  <si>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</si>
  <si>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</si>
  <si>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</si>
  <si>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</si>
  <si>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</si>
  <si>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</si>
  <si>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</si>
  <si>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</si>
  <si>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</si>
  <si>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</si>
  <si>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</si>
  <si>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</si>
  <si>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</si>
  <si>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</si>
  <si>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</si>
  <si>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</si>
  <si>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</si>
  <si>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</si>
  <si>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</si>
  <si>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</si>
  <si>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</si>
  <si>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</si>
  <si>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</si>
  <si>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</si>
  <si>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</si>
  <si>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</si>
  <si>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</si>
  <si>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</si>
  <si>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</si>
  <si>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</si>
  <si>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</si>
  <si>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</si>
  <si>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</si>
  <si>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</si>
  <si>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</si>
  <si>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</si>
  <si>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</si>
  <si>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</si>
  <si>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</si>
  <si>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</si>
  <si>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</si>
  <si>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</si>
  <si>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</si>
  <si>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</si>
  <si>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</si>
  <si>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</si>
  <si>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</si>
  <si>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</si>
  <si>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</si>
  <si>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</si>
  <si>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</si>
  <si>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</si>
  <si>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</si>
  <si>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</si>
  <si>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</si>
  <si>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</si>
  <si>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</si>
  <si>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</si>
  <si>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</si>
  <si>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</si>
  <si>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</si>
  <si>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</si>
  <si>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</si>
  <si>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</si>
  <si>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</si>
  <si>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</si>
  <si>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</si>
  <si>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</si>
  <si>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</si>
  <si>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</si>
  <si>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</si>
  <si>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</si>
  <si>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</si>
  <si>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</si>
  <si>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</si>
  <si>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</si>
  <si>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</si>
  <si>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</si>
  <si>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</si>
  <si>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</si>
  <si>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</si>
  <si>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</si>
  <si>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</si>
  <si>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</si>
  <si>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</si>
  <si>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</si>
  <si>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</si>
  <si>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</si>
  <si>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</si>
  <si>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</si>
  <si>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</si>
  <si>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</si>
  <si>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</si>
  <si>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</si>
  <si>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</si>
  <si>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</si>
  <si>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</si>
  <si>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</si>
  <si>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</si>
  <si>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</si>
  <si>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</si>
  <si>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</si>
  <si>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</si>
  <si>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</si>
  <si>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</si>
  <si>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</si>
  <si>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</si>
  <si>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</si>
  <si>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</si>
  <si>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</si>
  <si>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</si>
  <si>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</si>
  <si>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</si>
  <si>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</si>
  <si>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</si>
  <si>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</si>
  <si>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</si>
  <si>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</si>
  <si>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</si>
  <si>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</si>
  <si>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</si>
  <si>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</si>
  <si>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</si>
  <si>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</si>
  <si>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</si>
  <si>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</si>
  <si>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</si>
  <si>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</si>
  <si>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</si>
  <si>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</si>
  <si>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</si>
  <si>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</si>
  <si>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</si>
  <si>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</si>
  <si>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</si>
  <si>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</si>
  <si>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</si>
  <si>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</si>
  <si>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</si>
  <si>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</si>
  <si>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</si>
  <si>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</si>
  <si>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</si>
  <si>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</si>
  <si>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</si>
  <si>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</si>
  <si>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</si>
  <si>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</si>
  <si>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</si>
  <si>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</si>
  <si>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</si>
  <si>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</si>
  <si>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</si>
  <si>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</si>
  <si>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</si>
  <si>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</si>
  <si>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</si>
  <si>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</si>
  <si>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</si>
  <si>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</si>
  <si>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</si>
  <si>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</si>
  <si>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</si>
  <si>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</si>
  <si>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</si>
  <si>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</si>
  <si>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</si>
  <si>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</si>
  <si>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</si>
  <si>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</si>
  <si>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</si>
  <si>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</si>
  <si>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</si>
  <si>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</si>
  <si>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</si>
  <si>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</si>
  <si>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</si>
  <si>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</si>
  <si>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</si>
  <si>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</si>
  <si>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</si>
  <si>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</si>
  <si>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</si>
  <si>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</si>
  <si>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</si>
  <si>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</si>
  <si>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</si>
  <si>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</si>
  <si>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</si>
  <si>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</si>
  <si>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</si>
  <si>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</si>
  <si>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</si>
  <si>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</si>
  <si>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</si>
  <si>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</si>
  <si>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</si>
  <si>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</si>
  <si>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</si>
  <si>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</si>
  <si>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</si>
  <si>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</si>
  <si>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</si>
  <si>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</si>
  <si>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</si>
  <si>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</si>
  <si>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</si>
  <si>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</si>
  <si>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</si>
  <si>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</si>
  <si>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</si>
  <si>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</si>
  <si>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</si>
  <si>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</si>
  <si>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</si>
  <si>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</si>
  <si>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</si>
  <si>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</si>
  <si>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</si>
  <si>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</si>
  <si>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</si>
  <si>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</si>
  <si>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</si>
  <si>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</si>
  <si>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</si>
  <si>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</si>
  <si>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</si>
  <si>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</si>
  <si>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</si>
  <si>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</si>
  <si>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</si>
  <si>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</si>
  <si>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</si>
  <si>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</si>
  <si>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</si>
  <si>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</si>
  <si>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</si>
  <si>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</si>
  <si>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</si>
  <si>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</si>
  <si>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</si>
  <si>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</si>
  <si>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</si>
  <si>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</si>
  <si>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</si>
  <si>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</si>
  <si>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</si>
  <si>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</si>
  <si>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</si>
  <si>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</si>
  <si>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</si>
  <si>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</si>
  <si>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</si>
  <si>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</si>
  <si>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</si>
  <si>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</si>
  <si>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</si>
  <si>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</si>
  <si>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</si>
  <si>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</si>
  <si>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</si>
  <si>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</si>
  <si>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</si>
  <si>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</si>
  <si>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</si>
  <si>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</si>
  <si>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</si>
  <si>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</si>
  <si>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</si>
  <si>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</si>
  <si>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</si>
  <si>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</si>
  <si>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</si>
  <si>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</si>
  <si>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</si>
  <si>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</si>
  <si>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</si>
  <si>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</si>
  <si>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</si>
  <si>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</si>
  <si>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</si>
  <si>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</si>
  <si>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</si>
  <si>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</si>
  <si>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</si>
  <si>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</si>
  <si>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</si>
  <si>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</si>
  <si>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</si>
  <si>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</si>
  <si>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</si>
  <si>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</si>
  <si>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</si>
  <si>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</si>
  <si>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</si>
  <si>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</si>
  <si>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</si>
  <si>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</si>
  <si>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</si>
  <si>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</si>
  <si>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</si>
  <si>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</si>
  <si>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</si>
  <si>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</si>
  <si>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</si>
  <si>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</si>
  <si>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</si>
  <si>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</si>
  <si>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</si>
  <si>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</si>
  <si>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</si>
  <si>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</si>
  <si>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</si>
  <si>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</si>
  <si>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</si>
  <si>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</si>
  <si>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</si>
  <si>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</si>
  <si>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</si>
  <si>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</si>
  <si>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</si>
  <si>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</si>
  <si>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</si>
  <si>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</si>
  <si>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</si>
  <si>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</si>
  <si>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</si>
  <si>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</si>
  <si>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</si>
  <si>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</si>
  <si>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</si>
  <si>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</si>
  <si>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</si>
  <si>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</si>
  <si>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</si>
  <si>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</si>
  <si>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</si>
  <si>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</si>
  <si>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</si>
  <si>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</si>
  <si>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</si>
  <si>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</si>
  <si>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</si>
  <si>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</si>
  <si>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</si>
  <si>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</si>
  <si>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</si>
  <si>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</si>
  <si>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</si>
  <si>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</si>
  <si>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</si>
  <si>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</si>
  <si>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</si>
  <si>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</si>
  <si>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</si>
  <si>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</si>
  <si>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</si>
  <si>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</si>
  <si>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</si>
  <si>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</si>
  <si>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</si>
  <si>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</si>
  <si>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</si>
  <si>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</si>
  <si>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</si>
  <si>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</si>
  <si>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</si>
  <si>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</si>
  <si>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</si>
  <si>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</si>
  <si>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</si>
  <si>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</si>
  <si>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</si>
  <si>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</si>
  <si>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</si>
  <si>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</si>
  <si>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</si>
  <si>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</si>
  <si>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</si>
  <si>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</si>
  <si>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</si>
  <si>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</si>
  <si>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</si>
  <si>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</si>
  <si>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</si>
  <si>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</si>
  <si>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</si>
  <si>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</si>
  <si>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</si>
  <si>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</si>
  <si>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</si>
  <si>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</si>
  <si>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</si>
  <si>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</si>
  <si>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</si>
  <si>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</si>
  <si>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</si>
  <si>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</si>
  <si>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</si>
  <si>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</si>
  <si>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</si>
  <si>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</si>
  <si>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</si>
  <si>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</si>
  <si>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</si>
  <si>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</si>
  <si>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</si>
  <si>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</si>
  <si>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</si>
  <si>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</si>
  <si>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</si>
  <si>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</si>
  <si>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</si>
  <si>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</si>
  <si>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</si>
  <si>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</si>
  <si>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</si>
  <si>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</si>
  <si>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</si>
  <si>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</si>
  <si>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</si>
  <si>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</si>
  <si>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</si>
  <si>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</si>
  <si>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</si>
  <si>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</si>
  <si>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</si>
  <si>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</si>
  <si>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</si>
  <si>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</si>
  <si>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</si>
  <si>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</si>
  <si>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</si>
  <si>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</si>
  <si>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</si>
  <si>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</si>
  <si>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</si>
  <si>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</si>
  <si>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</si>
  <si>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</si>
  <si>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</si>
  <si>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</si>
  <si>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</si>
  <si>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</si>
  <si>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</si>
  <si>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</si>
  <si>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</si>
  <si>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</si>
  <si>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</si>
  <si>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</si>
  <si>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</si>
  <si>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</si>
  <si>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</si>
  <si>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</si>
  <si>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</si>
  <si>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</si>
  <si>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</si>
  <si>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</si>
  <si>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</si>
  <si>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</si>
  <si>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</si>
  <si>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</si>
  <si>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</si>
  <si>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</si>
  <si>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</si>
  <si>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</si>
  <si>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</si>
  <si>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</si>
  <si>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</si>
  <si>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</si>
  <si>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</si>
  <si>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</si>
  <si>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</si>
  <si>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</si>
  <si>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</si>
  <si>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</si>
  <si>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</si>
  <si>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</si>
  <si>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</si>
  <si>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</si>
  <si>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</si>
  <si>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</si>
  <si>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</si>
  <si>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</si>
  <si>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</si>
  <si>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</si>
  <si>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</si>
  <si>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</si>
  <si>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</si>
  <si>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</si>
  <si>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</si>
  <si>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</si>
  <si>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</si>
  <si>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</si>
  <si>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</si>
  <si>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</si>
  <si>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</si>
  <si>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</si>
  <si>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</si>
  <si>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</si>
  <si>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</si>
  <si>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</si>
  <si>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</si>
  <si>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</si>
  <si>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</si>
  <si>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</si>
  <si>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</si>
  <si>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</si>
  <si>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</si>
  <si>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</si>
  <si>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</si>
  <si>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</si>
  <si>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</si>
  <si>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</si>
  <si>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</si>
  <si>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</si>
  <si>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</si>
  <si>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</si>
  <si>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</si>
  <si>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</si>
  <si>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</si>
  <si>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</si>
  <si>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</si>
  <si>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</si>
  <si>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</si>
  <si>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</si>
  <si>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</si>
  <si>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</si>
  <si>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</si>
  <si>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</si>
  <si>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</si>
  <si>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</si>
  <si>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</si>
  <si>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</si>
  <si>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</si>
  <si>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</si>
  <si>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</si>
  <si>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</si>
  <si>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</si>
  <si>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</si>
  <si>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</si>
  <si>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</si>
  <si>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</si>
  <si>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</si>
  <si>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</si>
  <si>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</si>
  <si>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</si>
  <si>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</si>
  <si>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</si>
  <si>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</si>
  <si>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</si>
  <si>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</si>
  <si>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</si>
  <si>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</si>
  <si>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</si>
  <si>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</si>
  <si>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</si>
  <si>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</si>
  <si>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</si>
  <si>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</si>
  <si>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</si>
  <si>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</si>
  <si>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</si>
  <si>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</si>
  <si>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</si>
  <si>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</si>
  <si>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</si>
  <si>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</si>
  <si>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</si>
  <si>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</si>
  <si>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</si>
  <si>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</si>
  <si>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</si>
  <si>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</si>
  <si>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</si>
  <si>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</si>
  <si>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</si>
  <si>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</si>
  <si>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</si>
  <si>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</si>
  <si>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</si>
  <si>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</si>
  <si>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</si>
  <si>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</si>
  <si>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</si>
  <si>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</si>
  <si>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</si>
  <si>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</si>
  <si>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</si>
  <si>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</si>
  <si>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</si>
  <si>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</si>
  <si>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</si>
  <si>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</si>
  <si>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</si>
  <si>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</si>
  <si>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</si>
  <si>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</si>
  <si>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</si>
  <si>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</si>
  <si>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</si>
  <si>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</si>
  <si>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</si>
  <si>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</si>
  <si>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</si>
  <si>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</si>
  <si>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</si>
  <si>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</si>
  <si>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</si>
  <si>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</si>
  <si>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</si>
  <si>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</si>
  <si>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</si>
  <si>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</si>
  <si>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</si>
  <si>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</si>
  <si>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</si>
  <si>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</si>
  <si>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</si>
  <si>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</si>
  <si>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</si>
  <si>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</si>
  <si>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</si>
  <si>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</si>
  <si>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</si>
  <si>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</si>
  <si>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</si>
  <si>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</si>
  <si>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</si>
  <si>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</si>
  <si>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</si>
  <si>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</si>
  <si>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</si>
  <si>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</si>
  <si>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</si>
  <si>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</si>
  <si>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</si>
  <si>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</si>
  <si>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</si>
  <si>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</si>
  <si>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</si>
  <si>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</si>
  <si>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</si>
  <si>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</si>
  <si>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</si>
  <si>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</si>
  <si>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</si>
  <si>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</si>
  <si>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</si>
  <si>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</si>
  <si>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</si>
  <si>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</si>
  <si>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</si>
  <si>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</si>
  <si>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</si>
  <si>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</si>
  <si>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</si>
  <si>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</si>
  <si>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</si>
  <si>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</si>
  <si>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</si>
  <si>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</si>
  <si>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</si>
  <si>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</si>
  <si>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</si>
  <si>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</si>
  <si>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</si>
  <si>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</si>
  <si>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</si>
  <si>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</si>
  <si>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</si>
  <si>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</si>
  <si>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</si>
  <si>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</si>
  <si>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</si>
  <si>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</si>
  <si>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</si>
  <si>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</si>
  <si>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</si>
  <si>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</si>
  <si>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</si>
  <si>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</si>
  <si>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</si>
  <si>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</si>
  <si>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</si>
  <si>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</si>
  <si>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</si>
  <si>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</si>
  <si>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</si>
  <si>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</si>
  <si>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</si>
  <si>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</si>
  <si>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</si>
  <si>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</si>
  <si>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</si>
  <si>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</si>
  <si>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</si>
  <si>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</si>
  <si>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</si>
  <si>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</si>
  <si>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</si>
  <si>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</si>
  <si>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</si>
  <si>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</si>
  <si>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</si>
  <si>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</si>
  <si>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</si>
  <si>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</si>
  <si>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</si>
  <si>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</si>
  <si>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</si>
  <si>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</si>
  <si>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</si>
  <si>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</si>
  <si>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</si>
  <si>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</si>
  <si>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</si>
  <si>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</si>
  <si>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</si>
  <si>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</si>
  <si>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</si>
  <si>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</si>
  <si>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</si>
  <si>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</si>
  <si>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</si>
  <si>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</si>
  <si>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</si>
  <si>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</si>
  <si>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</si>
  <si>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</si>
  <si>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</si>
  <si>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</si>
  <si>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</si>
  <si>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</si>
  <si>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</si>
  <si>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</si>
  <si>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</si>
  <si>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</si>
  <si>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</si>
  <si>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</si>
  <si>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</si>
  <si>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</si>
  <si>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</si>
  <si>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</si>
  <si>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</si>
  <si>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</si>
  <si>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</si>
  <si>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</si>
  <si>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</si>
  <si>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</si>
  <si>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</si>
  <si>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</si>
  <si>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</si>
  <si>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</si>
  <si>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</si>
  <si>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</si>
  <si>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</si>
  <si>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</si>
  <si>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</si>
  <si>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</si>
  <si>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</si>
  <si>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</si>
  <si>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</si>
  <si>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</si>
  <si>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</si>
  <si>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</si>
  <si>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</si>
  <si>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</si>
  <si>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</si>
  <si>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</si>
  <si>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</si>
  <si>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</si>
  <si>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</si>
  <si>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</si>
  <si>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</si>
  <si>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</si>
  <si>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</si>
  <si>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</si>
  <si>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</si>
  <si>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</si>
  <si>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</si>
  <si>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</si>
  <si>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</si>
  <si>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</si>
  <si>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</si>
  <si>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</si>
  <si>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</si>
  <si>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</si>
  <si>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</si>
  <si>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</si>
  <si>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</si>
  <si>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</si>
  <si>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</si>
  <si>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</si>
  <si>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</si>
  <si>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</si>
  <si>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</si>
  <si>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</si>
  <si>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</si>
  <si>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</si>
  <si>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</si>
  <si>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</si>
  <si>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</si>
  <si>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</si>
  <si>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</si>
  <si>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</si>
  <si>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</si>
  <si>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</si>
  <si>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</si>
  <si>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</si>
  <si>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</si>
  <si>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</si>
  <si>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</si>
  <si>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</si>
  <si>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</si>
  <si>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</si>
  <si>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</si>
  <si>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</si>
  <si>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</si>
  <si>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</si>
  <si>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</si>
  <si>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</si>
  <si>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</si>
  <si>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</si>
  <si>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</si>
  <si>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</si>
  <si>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</si>
  <si>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</si>
  <si>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</si>
  <si>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</si>
  <si>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</si>
  <si>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</si>
  <si>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</si>
  <si>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</si>
  <si>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</si>
  <si>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</si>
  <si>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</si>
  <si>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</si>
  <si>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</si>
  <si>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</si>
  <si>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</si>
  <si>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</si>
  <si>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</si>
  <si>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</si>
  <si>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</si>
  <si>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</si>
  <si>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</si>
  <si>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</si>
  <si>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</si>
  <si>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</si>
  <si>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</si>
  <si>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</si>
  <si>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</si>
  <si>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</si>
  <si>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</si>
  <si>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</si>
  <si>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</si>
  <si>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</si>
  <si>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</si>
  <si>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</si>
  <si>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</si>
  <si>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</si>
  <si>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</si>
  <si>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</si>
  <si>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</si>
  <si>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</si>
  <si>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</si>
  <si>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</si>
  <si>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</si>
  <si>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</si>
  <si>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</si>
  <si>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</si>
  <si>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</si>
  <si>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</si>
  <si>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</si>
  <si>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</si>
  <si>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</si>
  <si>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</si>
  <si>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</si>
  <si>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</si>
  <si>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</si>
  <si>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</si>
  <si>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</si>
  <si>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</si>
  <si>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</si>
  <si>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</si>
  <si>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</si>
  <si>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</si>
  <si>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</si>
  <si>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</si>
  <si>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</si>
  <si>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</si>
  <si>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</si>
  <si>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</si>
  <si>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</si>
  <si>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</si>
  <si>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</si>
  <si>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</si>
  <si>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</si>
  <si>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</si>
  <si>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</si>
  <si>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</si>
  <si>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</si>
  <si>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</si>
  <si>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</si>
  <si>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</si>
  <si>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</si>
  <si>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</si>
  <si>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</si>
  <si>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</si>
  <si>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</si>
  <si>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</si>
  <si>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</si>
  <si>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</si>
  <si>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</si>
  <si>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</si>
  <si>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</si>
  <si>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</si>
  <si>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</si>
  <si>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</si>
  <si>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</si>
  <si>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</si>
  <si>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</si>
  <si>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</si>
  <si>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</si>
  <si>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</si>
  <si>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</si>
  <si>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</si>
  <si>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</si>
  <si>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</si>
  <si>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</si>
  <si>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</si>
  <si>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</si>
  <si>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</si>
  <si>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</si>
  <si>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</si>
  <si>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</si>
  <si>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</si>
  <si>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</si>
  <si>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</si>
  <si>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</si>
  <si>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</si>
  <si>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</si>
  <si>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</si>
  <si>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</si>
  <si>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</si>
  <si>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</si>
  <si>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</si>
  <si>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</si>
  <si>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</si>
  <si>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</si>
  <si>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</si>
  <si>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</si>
  <si>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</si>
  <si>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</si>
  <si>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</si>
  <si>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</si>
  <si>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</si>
  <si>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</si>
  <si>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</si>
  <si>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</si>
  <si>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</si>
  <si>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</si>
  <si>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</si>
  <si>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</si>
  <si>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</si>
  <si>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</si>
  <si>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</si>
  <si>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</si>
  <si>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</si>
  <si>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</si>
  <si>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</si>
  <si>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</si>
  <si>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</si>
  <si>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</si>
  <si>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</si>
  <si>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</si>
  <si>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</si>
  <si>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</si>
  <si>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</si>
  <si>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</si>
  <si>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</si>
  <si>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</si>
  <si>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</si>
  <si>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</si>
  <si>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</si>
  <si>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</si>
  <si>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</si>
  <si>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</si>
  <si>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</si>
  <si>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</si>
  <si>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</si>
  <si>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</si>
  <si>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</si>
  <si>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</si>
  <si>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</si>
  <si>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</si>
  <si>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</si>
  <si>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</si>
  <si>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</si>
  <si>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</si>
  <si>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</si>
  <si>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</si>
  <si>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</si>
  <si>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</si>
  <si>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</si>
  <si>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</si>
  <si>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</si>
  <si>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</si>
  <si>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</si>
  <si>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</si>
  <si>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</si>
  <si>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</si>
  <si>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</si>
  <si>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</si>
  <si>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</si>
  <si>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</si>
  <si>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</si>
  <si>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</si>
  <si>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</si>
  <si>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</si>
  <si>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</si>
  <si>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</si>
  <si>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</si>
  <si>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</si>
  <si>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</si>
  <si>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</si>
  <si>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</si>
  <si>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</si>
  <si>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</si>
  <si>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</si>
  <si>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</si>
  <si>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</si>
  <si>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</si>
  <si>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</si>
  <si>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</si>
  <si>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</si>
  <si>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</si>
  <si>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</si>
  <si>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</si>
  <si>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</si>
  <si>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</si>
  <si>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</si>
  <si>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</si>
  <si>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</si>
  <si>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</si>
  <si>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</si>
  <si>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</si>
  <si>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</si>
  <si>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</si>
  <si>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</si>
  <si>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</si>
  <si>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</si>
  <si>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</si>
  <si>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</si>
  <si>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</si>
  <si>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</si>
  <si>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</si>
  <si>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</si>
  <si>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</si>
  <si>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</si>
  <si>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</si>
  <si>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</si>
  <si>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</si>
  <si>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</si>
  <si>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</si>
  <si>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</si>
  <si>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</si>
  <si>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</si>
  <si>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</si>
  <si>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</si>
  <si>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</si>
  <si>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</si>
  <si>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</si>
  <si>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</si>
  <si>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</si>
  <si>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</si>
  <si>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</si>
  <si>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</si>
  <si>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</si>
  <si>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</si>
  <si>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</si>
  <si>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</si>
  <si>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</si>
  <si>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</si>
  <si>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</si>
  <si>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</si>
  <si>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</si>
  <si>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</si>
  <si>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</si>
  <si>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</si>
  <si>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</si>
  <si>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</si>
  <si>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</si>
  <si>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</si>
  <si>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</si>
  <si>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</si>
  <si>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</si>
  <si>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</si>
  <si>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</si>
  <si>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</si>
  <si>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</si>
  <si>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</si>
  <si>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</si>
  <si>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</si>
  <si>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</si>
  <si>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</si>
  <si>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</si>
  <si>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</si>
  <si>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</si>
  <si>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</si>
  <si>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</si>
  <si>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</si>
  <si>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</si>
  <si>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</si>
  <si>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</si>
  <si>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</si>
  <si>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</si>
  <si>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</si>
  <si>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</si>
  <si>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</si>
  <si>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</si>
  <si>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</si>
  <si>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</si>
  <si>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</si>
  <si>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</si>
  <si>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</si>
  <si>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</si>
  <si>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</si>
  <si>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</si>
  <si>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</si>
  <si>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</si>
  <si>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</si>
  <si>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</si>
  <si>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</si>
  <si>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</si>
  <si>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</si>
  <si>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</si>
  <si>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</si>
  <si>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</si>
  <si>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</si>
  <si>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</si>
  <si>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</si>
  <si>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</si>
  <si>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</si>
  <si>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</si>
  <si>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</si>
  <si>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</si>
  <si>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</si>
  <si>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</si>
  <si>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</si>
  <si>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</si>
  <si>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</si>
  <si>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</si>
  <si>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</si>
  <si>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</si>
  <si>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</si>
  <si>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</si>
  <si>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</si>
  <si>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</si>
  <si>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</si>
  <si>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</si>
  <si>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</si>
  <si>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</si>
  <si>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</si>
  <si>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</si>
  <si>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</si>
  <si>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</si>
  <si>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</si>
  <si>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</si>
  <si>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</si>
  <si>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</si>
  <si>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</si>
  <si>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</si>
  <si>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</si>
  <si>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</si>
  <si>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</si>
  <si>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</si>
  <si>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</si>
  <si>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</si>
  <si>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</si>
  <si>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</si>
  <si>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</si>
  <si>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</si>
  <si>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</si>
  <si>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</si>
  <si>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</si>
  <si>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</si>
  <si>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</si>
  <si>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</si>
  <si>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</si>
  <si>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</si>
  <si>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</si>
  <si>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</si>
  <si>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</si>
  <si>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</si>
  <si>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</si>
  <si>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</si>
  <si>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</si>
  <si>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</si>
  <si>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</si>
  <si>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</si>
  <si>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</si>
  <si>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</si>
  <si>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</si>
  <si>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</si>
  <si>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</si>
  <si>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</si>
  <si>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</si>
  <si>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</si>
  <si>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</si>
  <si>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</si>
  <si>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</si>
  <si>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</si>
  <si>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</si>
  <si>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</si>
  <si>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</si>
  <si>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</si>
  <si>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</si>
  <si>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</si>
  <si>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</si>
  <si>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</si>
  <si>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</si>
  <si>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</si>
  <si>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</si>
  <si>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</si>
  <si>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</si>
  <si>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</si>
  <si>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</si>
  <si>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</si>
  <si>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</si>
  <si>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</si>
  <si>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</si>
  <si>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</si>
  <si>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</si>
  <si>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</si>
  <si>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</si>
  <si>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</si>
  <si>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</si>
  <si>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</si>
  <si>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</si>
  <si>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</si>
  <si>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</si>
  <si>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</si>
  <si>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</si>
  <si>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</si>
  <si>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</si>
  <si>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</si>
  <si>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</si>
  <si>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</si>
  <si>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</si>
  <si>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</si>
  <si>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</si>
  <si>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</si>
  <si>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</si>
  <si>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</si>
  <si>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</si>
  <si>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</si>
  <si>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</si>
  <si>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</si>
  <si>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</si>
  <si>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</si>
  <si>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</si>
  <si>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</si>
  <si>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</si>
  <si>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</si>
  <si>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</si>
  <si>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</si>
  <si>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</si>
  <si>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</si>
  <si>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</si>
  <si>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</si>
  <si>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</si>
  <si>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</si>
  <si>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</si>
  <si>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</si>
  <si>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</si>
  <si>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</si>
  <si>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</si>
  <si>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</si>
  <si>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</si>
  <si>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</si>
  <si>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</si>
  <si>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</si>
  <si>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</si>
  <si>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</si>
  <si>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</si>
  <si>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</si>
  <si>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</si>
  <si>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</si>
  <si>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</si>
  <si>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</si>
  <si>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</si>
  <si>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</si>
  <si>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</si>
  <si>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</si>
  <si>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</si>
  <si>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</si>
  <si>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</si>
  <si>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</si>
  <si>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</si>
  <si>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</si>
  <si>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</si>
  <si>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</si>
  <si>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</si>
  <si>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</si>
  <si>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</si>
  <si>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</si>
  <si>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</si>
  <si>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</si>
  <si>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</si>
  <si>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</si>
  <si>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</si>
  <si>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</si>
  <si>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</si>
  <si>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</si>
  <si>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</si>
  <si>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</si>
  <si>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</si>
  <si>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</si>
  <si>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</si>
  <si>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</si>
  <si>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</si>
  <si>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</si>
  <si>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</si>
  <si>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</si>
  <si>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</si>
  <si>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</si>
  <si>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</si>
  <si>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</si>
  <si>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</si>
  <si>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</si>
  <si>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</si>
  <si>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</si>
  <si>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</si>
  <si>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</si>
  <si>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</si>
  <si>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</si>
  <si>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</si>
  <si>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</si>
  <si>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</si>
  <si>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</si>
  <si>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</si>
  <si>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</si>
  <si>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</si>
  <si>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</si>
  <si>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</si>
  <si>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</si>
  <si>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</si>
  <si>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</si>
  <si>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</si>
  <si>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</si>
  <si>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</si>
  <si>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</si>
  <si>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</si>
  <si>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</si>
  <si>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</si>
  <si>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</si>
  <si>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</si>
  <si>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</si>
  <si>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</si>
  <si>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</si>
  <si>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</si>
  <si>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</si>
  <si>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</si>
  <si>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</si>
  <si>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</si>
  <si>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</si>
  <si>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</si>
  <si>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</si>
  <si>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</si>
  <si>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</si>
  <si>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</si>
  <si>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</si>
  <si>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</si>
  <si>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</si>
  <si>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</si>
  <si>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</si>
  <si>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</si>
  <si>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</si>
  <si>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</si>
  <si>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</si>
  <si>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</si>
  <si>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</si>
  <si>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</si>
  <si>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</si>
  <si>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</si>
  <si>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</si>
  <si>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</si>
  <si>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</si>
  <si>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</si>
  <si>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</si>
  <si>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</si>
  <si>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</si>
  <si>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</si>
  <si>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</si>
  <si>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</si>
  <si>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</si>
  <si>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</si>
  <si>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</si>
  <si>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</si>
  <si>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</si>
  <si>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</si>
  <si>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</si>
  <si>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</si>
  <si>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</si>
  <si>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</si>
  <si>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</si>
  <si>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</si>
  <si>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</si>
  <si>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</si>
  <si>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</si>
  <si>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</si>
  <si>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</si>
  <si>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</si>
  <si>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</si>
  <si>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</si>
  <si>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</si>
  <si>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</si>
  <si>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</si>
  <si>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</si>
  <si>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</si>
  <si>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</si>
  <si>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</si>
  <si>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</si>
  <si>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</si>
  <si>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</si>
  <si>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</si>
  <si>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</si>
  <si>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</si>
  <si>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</si>
  <si>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</si>
  <si>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</si>
  <si>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</si>
  <si>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</si>
  <si>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</si>
  <si>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</si>
  <si>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</si>
  <si>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</si>
  <si>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</si>
  <si>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</si>
  <si>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</si>
  <si>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</si>
  <si>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</si>
  <si>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</si>
  <si>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</si>
  <si>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</si>
  <si>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</si>
  <si>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</si>
  <si>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</si>
  <si>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</si>
  <si>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</si>
  <si>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</si>
  <si>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</si>
  <si>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</si>
  <si>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</si>
  <si>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</si>
  <si>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</si>
  <si>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</si>
  <si>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</si>
  <si>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</si>
  <si>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</si>
  <si>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</si>
  <si>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</si>
  <si>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</si>
  <si>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</si>
  <si>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</si>
  <si>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</si>
  <si>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</si>
  <si>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</si>
  <si>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</si>
  <si>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</si>
  <si>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</si>
  <si>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</si>
  <si>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</si>
  <si>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</si>
  <si>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</si>
  <si>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</si>
  <si>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</si>
  <si>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</si>
  <si>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</si>
  <si>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</si>
  <si>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</si>
  <si>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</si>
  <si>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</si>
  <si>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</si>
  <si>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</si>
  <si>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</si>
  <si>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</si>
  <si>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</si>
  <si>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</si>
  <si>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</si>
  <si>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</si>
  <si>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</si>
  <si>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</si>
  <si>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</si>
  <si>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</si>
  <si>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</si>
  <si>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</si>
  <si>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</si>
  <si>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</si>
  <si>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</si>
  <si>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</si>
  <si>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</si>
  <si>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</si>
  <si>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</si>
  <si>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</si>
  <si>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</si>
  <si>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</si>
  <si>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</si>
  <si>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</si>
  <si>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</si>
  <si>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</si>
  <si>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</si>
  <si>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</si>
  <si>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</si>
  <si>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</si>
  <si>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</si>
  <si>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</si>
  <si>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</si>
  <si>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</si>
  <si>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</si>
  <si>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</si>
  <si>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</si>
  <si>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</si>
  <si>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</si>
  <si>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</si>
  <si>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</si>
  <si>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</si>
  <si>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</si>
  <si>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</si>
  <si>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</si>
  <si>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</si>
  <si>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</si>
  <si>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</si>
  <si>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</si>
  <si>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</si>
  <si>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</si>
  <si>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</si>
  <si>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</si>
  <si>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</si>
  <si>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</si>
  <si>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</si>
  <si>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</si>
  <si>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</si>
  <si>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</si>
  <si>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</si>
  <si>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</si>
  <si>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</si>
  <si>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</si>
  <si>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</si>
  <si>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</si>
  <si>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</si>
  <si>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</si>
  <si>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</si>
  <si>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</si>
  <si>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</si>
  <si>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</si>
  <si>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</si>
  <si>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</si>
  <si>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</si>
  <si>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</si>
  <si>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</si>
  <si>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</si>
  <si>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</si>
  <si>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</si>
  <si>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</si>
  <si>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</si>
  <si>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</si>
  <si>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</si>
  <si>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</si>
  <si>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</si>
  <si>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</si>
  <si>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</si>
  <si>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</si>
  <si>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</si>
  <si>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</si>
  <si>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</si>
  <si>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</si>
  <si>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</si>
  <si>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</si>
  <si>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</si>
  <si>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</si>
  <si>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</si>
  <si>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</si>
  <si>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</si>
  <si>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</si>
  <si>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</si>
  <si>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</si>
  <si>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</si>
  <si>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</si>
  <si>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</si>
  <si>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</si>
  <si>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</si>
  <si>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</si>
  <si>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</si>
  <si>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</si>
  <si>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</si>
  <si>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</si>
  <si>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</si>
  <si>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</si>
  <si>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</si>
  <si>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</si>
  <si>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</si>
  <si>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</si>
  <si>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</si>
  <si>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</si>
  <si>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</si>
  <si>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</si>
  <si>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</si>
  <si>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</si>
  <si>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</si>
  <si>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</si>
  <si>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</si>
  <si>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</si>
  <si>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</si>
  <si>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</si>
  <si>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</si>
  <si>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</si>
  <si>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</si>
  <si>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</si>
  <si>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</si>
  <si>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</si>
  <si>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</si>
  <si>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</si>
  <si>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</si>
  <si>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</si>
  <si>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</si>
  <si>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</si>
  <si>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</si>
  <si>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</si>
  <si>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</si>
  <si>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</si>
  <si>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</si>
  <si>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</si>
  <si>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</si>
  <si>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</si>
  <si>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</si>
  <si>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</si>
  <si>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</si>
  <si>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</si>
  <si>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</si>
  <si>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</si>
  <si>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</si>
  <si>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</si>
  <si>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</si>
  <si>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</si>
  <si>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</si>
  <si>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</si>
  <si>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</si>
  <si>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</si>
  <si>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</si>
  <si>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</si>
  <si>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</si>
  <si>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</si>
  <si>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</si>
  <si>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</si>
  <si>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</si>
  <si>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</si>
  <si>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</si>
  <si>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</si>
  <si>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</si>
  <si>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</si>
  <si>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</si>
  <si>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</si>
  <si>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</si>
  <si>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</si>
  <si>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</si>
  <si>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</si>
  <si>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</si>
  <si>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</si>
  <si>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</si>
  <si>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</si>
  <si>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</si>
  <si>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</si>
  <si>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</si>
  <si>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</si>
  <si>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</si>
  <si>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</si>
  <si>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</si>
  <si>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</si>
  <si>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</si>
  <si>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</si>
  <si>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</si>
  <si>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</si>
  <si>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</si>
  <si>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</si>
  <si>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</si>
  <si>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</si>
  <si>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</si>
  <si>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</si>
  <si>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</si>
  <si>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</si>
  <si>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</si>
  <si>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</si>
  <si>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</si>
  <si>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</si>
  <si>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</si>
  <si>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</si>
  <si>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</si>
  <si>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</si>
  <si>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</si>
  <si>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</si>
  <si>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</si>
  <si>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</si>
  <si>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</si>
  <si>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</si>
  <si>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</si>
  <si>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</si>
  <si>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</si>
  <si>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</si>
  <si>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</si>
  <si>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</si>
  <si>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</si>
  <si>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</si>
  <si>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</si>
  <si>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</si>
  <si>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</si>
  <si>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</si>
  <si>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</si>
  <si>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</si>
  <si>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</si>
  <si>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</si>
  <si>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</si>
  <si>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</si>
  <si>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</si>
  <si>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</si>
  <si>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</si>
  <si>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</si>
  <si>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</si>
  <si>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</si>
  <si>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</si>
  <si>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</si>
  <si>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</si>
  <si>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</si>
  <si>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</si>
  <si>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</si>
  <si>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</si>
  <si>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</si>
  <si>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</si>
  <si>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</si>
  <si>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</si>
  <si>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</si>
  <si>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</si>
  <si>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</si>
  <si>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</si>
  <si>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</si>
  <si>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</si>
  <si>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</si>
  <si>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</si>
  <si>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</si>
  <si>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</si>
  <si>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</si>
  <si>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</si>
  <si>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</si>
  <si>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</si>
  <si>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</si>
  <si>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</si>
  <si>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</si>
  <si>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</si>
  <si>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</si>
  <si>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</si>
  <si>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</si>
  <si>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</si>
  <si>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</si>
  <si>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</si>
  <si>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</si>
  <si>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</si>
  <si>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</si>
  <si>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</si>
  <si>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</si>
  <si>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</si>
  <si>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</si>
  <si>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</si>
  <si>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</si>
  <si>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</si>
  <si>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</si>
  <si>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</si>
  <si>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</si>
  <si>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</si>
  <si>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</si>
  <si>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</si>
  <si>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</si>
  <si>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</si>
  <si>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</si>
  <si>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</si>
  <si>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</si>
  <si>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</si>
  <si>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</si>
  <si>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</si>
  <si>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</si>
  <si>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</si>
  <si>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</si>
  <si>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</si>
  <si>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</si>
  <si>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</si>
  <si>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</si>
  <si>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</si>
  <si>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</si>
  <si>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</si>
  <si>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</si>
  <si>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</si>
  <si>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</si>
  <si>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</si>
  <si>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</si>
  <si>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</si>
  <si>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</si>
  <si>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</si>
  <si>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</si>
  <si>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</si>
  <si>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</si>
  <si>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</si>
  <si>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</si>
  <si>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</si>
  <si>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</si>
  <si>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</si>
  <si>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</si>
  <si>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</si>
  <si>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</si>
  <si>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</si>
  <si>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</si>
  <si>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</si>
  <si>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</si>
  <si>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</si>
  <si>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</si>
  <si>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</si>
  <si>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</si>
  <si>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</si>
  <si>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</si>
  <si>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</si>
  <si>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</si>
  <si>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</si>
  <si>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</si>
  <si>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</si>
  <si>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</si>
  <si>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</si>
  <si>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</si>
  <si>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</si>
  <si>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</si>
  <si>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</si>
  <si>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</si>
  <si>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</si>
  <si>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</si>
  <si>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</si>
  <si>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</si>
  <si>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</si>
  <si>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</si>
  <si>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</si>
  <si>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</si>
  <si>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</si>
  <si>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</si>
  <si>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</si>
  <si>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</si>
  <si>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</si>
  <si>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</si>
  <si>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</si>
  <si>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</si>
  <si>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</si>
  <si>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</si>
  <si>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</si>
  <si>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</si>
  <si>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</si>
  <si>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</si>
  <si>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</si>
  <si>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</si>
  <si>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</si>
  <si>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</si>
  <si>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</si>
  <si>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</si>
  <si>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</si>
  <si>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</si>
  <si>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</si>
  <si>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</si>
  <si>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</si>
  <si>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</si>
  <si>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</si>
  <si>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</si>
  <si>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</si>
  <si>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</si>
  <si>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</si>
  <si>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</si>
  <si>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</si>
  <si>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</si>
  <si>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</si>
  <si>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</si>
  <si>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</si>
  <si>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</si>
  <si>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</si>
  <si>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</si>
  <si>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</si>
  <si>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</si>
  <si>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</si>
  <si>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</si>
  <si>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</si>
  <si>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</si>
  <si>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</si>
  <si>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</si>
  <si>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</si>
  <si>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</si>
  <si>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</si>
  <si>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</si>
  <si>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</si>
  <si>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</si>
  <si>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</si>
  <si>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</si>
  <si>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</si>
  <si>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</si>
  <si>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</si>
  <si>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</si>
  <si>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</si>
  <si>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</si>
  <si>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</si>
  <si>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</si>
  <si>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</si>
  <si>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</si>
  <si>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</si>
  <si>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</si>
  <si>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</si>
  <si>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</si>
  <si>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</si>
  <si>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</si>
  <si>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</si>
  <si>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</si>
  <si>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</si>
  <si>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</si>
  <si>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</si>
  <si>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</si>
  <si>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</si>
  <si>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</si>
  <si>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</si>
  <si>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</si>
  <si>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</si>
  <si>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</si>
  <si>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</si>
  <si>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</si>
  <si>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</si>
  <si>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</si>
  <si>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</si>
  <si>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</si>
  <si>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</si>
  <si>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</si>
  <si>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</si>
  <si>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</si>
  <si>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</si>
  <si>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</si>
  <si>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</si>
  <si>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</si>
  <si>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</si>
  <si>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</si>
  <si>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</si>
  <si>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</si>
  <si>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</si>
  <si>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</si>
  <si>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</si>
  <si>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</si>
  <si>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</si>
  <si>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</si>
  <si>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</si>
  <si>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</si>
  <si>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</si>
  <si>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</si>
  <si>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</si>
  <si>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</si>
  <si>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</si>
  <si>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</si>
  <si>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</si>
  <si>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</si>
  <si>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</si>
  <si>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</si>
  <si>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</si>
  <si>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</si>
  <si>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</si>
  <si>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</si>
  <si>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</si>
  <si>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</si>
  <si>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</si>
  <si>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</si>
  <si>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</si>
  <si>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</si>
  <si>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</si>
  <si>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</si>
  <si>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</si>
  <si>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</si>
  <si>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</si>
  <si>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</si>
  <si>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</si>
  <si>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</si>
  <si>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</si>
  <si>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</si>
  <si>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</si>
  <si>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</si>
  <si>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</si>
  <si>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</si>
  <si>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</si>
  <si>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</si>
  <si>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</si>
  <si>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</si>
  <si>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</si>
  <si>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</si>
  <si>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</si>
  <si>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</si>
  <si>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</si>
  <si>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</si>
  <si>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</si>
  <si>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</si>
  <si>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</si>
  <si>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</si>
  <si>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</si>
  <si>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</si>
  <si>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</si>
  <si>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</si>
  <si>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</si>
  <si>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</si>
  <si>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</si>
  <si>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</si>
  <si>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</si>
  <si>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</si>
  <si>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</si>
  <si>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</si>
  <si>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</si>
  <si>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</si>
  <si>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</si>
  <si>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</si>
  <si>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</si>
  <si>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</si>
  <si>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</si>
  <si>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</si>
  <si>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</si>
  <si>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</si>
  <si>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</si>
  <si>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</si>
  <si>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</si>
  <si>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</si>
  <si>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</si>
  <si>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</si>
  <si>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</si>
  <si>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</si>
  <si>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</si>
  <si>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</si>
  <si>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</si>
  <si>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</si>
  <si>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</si>
  <si>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</si>
  <si>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</si>
  <si>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</si>
  <si>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</si>
  <si>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</si>
  <si>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</si>
  <si>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</si>
  <si>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</si>
  <si>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</si>
  <si>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</si>
  <si>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</si>
  <si>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</si>
  <si>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</si>
  <si>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</si>
  <si>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</si>
  <si>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</si>
  <si>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</si>
  <si>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</si>
  <si>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</si>
  <si>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</si>
  <si>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</si>
  <si>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</si>
  <si>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</si>
  <si>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</si>
  <si>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</si>
  <si>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</si>
  <si>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</si>
  <si>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</si>
  <si>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</si>
  <si>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</si>
  <si>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</si>
  <si>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</si>
  <si>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</si>
  <si>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</si>
  <si>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</si>
  <si>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</si>
  <si>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</si>
  <si>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</si>
  <si>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</si>
  <si>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</si>
  <si>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</si>
  <si>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</si>
  <si>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</si>
  <si>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</si>
  <si>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</si>
  <si>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</si>
  <si>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</si>
  <si>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</si>
  <si>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</si>
  <si>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</si>
  <si>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</si>
  <si>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</si>
  <si>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</si>
  <si>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</si>
  <si>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</si>
  <si>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</si>
  <si>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</si>
  <si>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</si>
  <si>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</si>
  <si>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</si>
  <si>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</si>
  <si>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</si>
  <si>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</si>
  <si>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</si>
  <si>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</si>
  <si>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</si>
  <si>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</si>
  <si>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</si>
  <si>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</si>
  <si>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</si>
  <si>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</si>
  <si>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</si>
  <si>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</si>
  <si>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</si>
  <si>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</si>
  <si>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</si>
  <si>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</si>
  <si>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</si>
  <si>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</si>
  <si>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</si>
  <si>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</si>
  <si>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</si>
  <si>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</si>
  <si>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</si>
  <si>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</si>
  <si>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</si>
  <si>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</si>
  <si>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</si>
  <si>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</si>
  <si>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</si>
  <si>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</si>
  <si>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</si>
  <si>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</si>
  <si>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</si>
  <si>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</si>
  <si>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</si>
  <si>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</si>
  <si>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</si>
  <si>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</si>
  <si>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</si>
  <si>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</si>
  <si>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</si>
  <si>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</si>
  <si>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</si>
  <si>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</si>
  <si>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</si>
  <si>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</si>
  <si>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</si>
  <si>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</si>
  <si>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</si>
  <si>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</si>
  <si>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</si>
  <si>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</si>
  <si>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</si>
  <si>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</si>
  <si>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</si>
  <si>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</si>
  <si>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</si>
  <si>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</si>
  <si>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</si>
  <si>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</si>
  <si>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</si>
  <si>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</si>
  <si>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</si>
  <si>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</si>
  <si>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</si>
  <si>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</si>
  <si>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</si>
  <si>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</si>
  <si>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</si>
  <si>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</si>
  <si>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</si>
  <si>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</si>
  <si>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</si>
  <si>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</si>
  <si>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</si>
  <si>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</si>
  <si>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</si>
  <si>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</si>
  <si>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</si>
  <si>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</si>
  <si>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</si>
  <si>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</si>
  <si>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</si>
  <si>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</si>
  <si>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</si>
  <si>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</si>
  <si>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</si>
  <si>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</si>
  <si>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</si>
  <si>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</si>
  <si>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</si>
  <si>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</si>
  <si>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</si>
  <si>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</si>
  <si>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</si>
  <si>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</si>
  <si>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</si>
  <si>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</si>
  <si>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</si>
  <si>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</si>
  <si>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</si>
  <si>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</si>
  <si>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</si>
  <si>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</si>
  <si>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</si>
  <si>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</si>
  <si>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</si>
  <si>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</si>
  <si>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</si>
  <si>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</si>
  <si>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</si>
  <si>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</si>
  <si>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</si>
  <si>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</si>
  <si>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</si>
  <si>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</si>
  <si>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</si>
  <si>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</si>
  <si>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</si>
  <si>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</si>
  <si>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</si>
  <si>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</si>
  <si>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</si>
  <si>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</si>
  <si>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</si>
  <si>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</si>
  <si>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</si>
  <si>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</si>
  <si>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</si>
  <si>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</si>
  <si>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</si>
  <si>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</si>
  <si>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</si>
  <si>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</si>
  <si>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</si>
  <si>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</si>
  <si>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</si>
  <si>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</si>
  <si>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</si>
  <si>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</si>
  <si>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</si>
  <si>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</si>
  <si>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</si>
  <si>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</si>
  <si>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</si>
  <si>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</si>
  <si>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</si>
  <si>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</si>
  <si>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</si>
  <si>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</si>
  <si>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</si>
  <si>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</si>
  <si>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</si>
  <si>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</si>
  <si>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</si>
  <si>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</si>
  <si>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</si>
  <si>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</si>
  <si>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</si>
  <si>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</si>
  <si>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</si>
  <si>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</si>
  <si>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</si>
  <si>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</si>
  <si>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</si>
  <si>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</si>
  <si>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</si>
  <si>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</si>
  <si>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</si>
  <si>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</si>
  <si>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</si>
  <si>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</si>
  <si>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</si>
  <si>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</si>
  <si>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</si>
  <si>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</si>
  <si>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</si>
  <si>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</si>
  <si>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</si>
  <si>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</si>
  <si>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</si>
  <si>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</si>
  <si>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</si>
  <si>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</si>
  <si>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</si>
  <si>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</si>
  <si>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</si>
  <si>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</si>
  <si>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</si>
  <si>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</si>
  <si>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</si>
  <si>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</si>
  <si>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</si>
  <si>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</si>
  <si>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</si>
  <si>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</si>
  <si>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</si>
  <si>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</si>
  <si>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</si>
  <si>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</si>
  <si>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</si>
  <si>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</si>
  <si>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</si>
  <si>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</si>
  <si>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</si>
  <si>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</si>
  <si>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</si>
  <si>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</si>
  <si>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</si>
  <si>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</si>
  <si>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</si>
  <si>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</si>
  <si>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</si>
  <si>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</si>
  <si>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</si>
  <si>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</si>
  <si>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</si>
  <si>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</si>
  <si>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</si>
  <si>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</si>
  <si>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</si>
  <si>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</si>
  <si>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</si>
  <si>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</si>
  <si>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</si>
  <si>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</si>
  <si>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</si>
  <si>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</si>
  <si>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</si>
  <si>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</si>
  <si>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</si>
  <si>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</si>
  <si>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</si>
  <si>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</si>
  <si>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</si>
  <si>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</si>
  <si>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</si>
  <si>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</si>
  <si>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</si>
  <si>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</si>
  <si>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</si>
  <si>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</si>
  <si>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</si>
  <si>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</si>
  <si>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</si>
  <si>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</si>
  <si>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</si>
  <si>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</si>
  <si>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</si>
  <si>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</si>
  <si>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</si>
  <si>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</si>
  <si>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</si>
  <si>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</si>
  <si>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</si>
  <si>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</si>
  <si>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</si>
  <si>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</si>
  <si>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</si>
  <si>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</si>
  <si>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</si>
  <si>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</si>
  <si>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</si>
  <si>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</si>
  <si>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</si>
  <si>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</si>
  <si>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</si>
  <si>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</si>
  <si>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</si>
  <si>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</si>
  <si>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</si>
  <si>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</si>
  <si>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</si>
  <si>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</si>
  <si>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</si>
  <si>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</si>
  <si>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</si>
  <si>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</si>
  <si>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</si>
  <si>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</si>
  <si>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</si>
  <si>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</si>
  <si>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</si>
  <si>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</si>
  <si>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</si>
  <si>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</si>
  <si>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</si>
  <si>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</si>
  <si>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</si>
  <si>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</si>
  <si>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</si>
  <si>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</si>
  <si>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</si>
  <si>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</si>
  <si>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</si>
  <si>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</si>
  <si>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</si>
  <si>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</si>
  <si>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</si>
  <si>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</si>
  <si>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</si>
  <si>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</si>
  <si>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</si>
  <si>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</si>
  <si>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</si>
  <si>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</si>
  <si>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</si>
  <si>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</si>
  <si>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</si>
  <si>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</si>
  <si>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</si>
  <si>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</si>
  <si>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</si>
  <si>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</si>
  <si>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</si>
  <si>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</si>
  <si>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</si>
  <si>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</si>
  <si>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</si>
  <si>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</si>
  <si>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</si>
  <si>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</si>
  <si>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</si>
  <si>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</si>
  <si>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</si>
  <si>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</si>
  <si>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</si>
  <si>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</si>
  <si>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</si>
  <si>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</si>
  <si>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</si>
  <si>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</si>
  <si>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</si>
  <si>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</si>
  <si>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</si>
  <si>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</si>
  <si>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</si>
  <si>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</si>
  <si>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</si>
  <si>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</si>
  <si>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</si>
  <si>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</si>
  <si>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</si>
  <si>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</si>
  <si>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</si>
  <si>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</si>
  <si>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</si>
  <si>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</si>
  <si>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</si>
  <si>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</si>
  <si>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</si>
  <si>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</si>
  <si>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</si>
  <si>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</si>
  <si>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</si>
  <si>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</si>
  <si>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</si>
  <si>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</si>
  <si>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</si>
  <si>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</si>
  <si>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</si>
  <si>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</si>
  <si>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</si>
  <si>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</si>
  <si>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</si>
  <si>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</si>
  <si>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</si>
  <si>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</si>
  <si>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</si>
  <si>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</si>
  <si>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</si>
  <si>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</si>
  <si>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</si>
  <si>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</si>
  <si>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</si>
  <si>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</si>
  <si>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</si>
  <si>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</si>
  <si>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</si>
  <si>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</si>
  <si>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</si>
  <si>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</si>
  <si>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</si>
  <si>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</si>
  <si>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</si>
  <si>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</si>
  <si>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</si>
  <si>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</si>
  <si>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</si>
  <si>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</si>
  <si>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</si>
  <si>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</si>
  <si>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</si>
  <si>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</si>
  <si>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</si>
  <si>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</si>
  <si>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</si>
  <si>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</si>
  <si>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</si>
  <si>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</si>
  <si>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</si>
  <si>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</si>
  <si>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</si>
  <si>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</si>
  <si>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</si>
  <si>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</si>
  <si>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</si>
  <si>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</si>
  <si>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</si>
  <si>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</si>
  <si>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</si>
  <si>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</si>
  <si>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</si>
  <si>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</si>
  <si>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</si>
  <si>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</si>
  <si>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</si>
  <si>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</si>
  <si>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</si>
  <si>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</si>
  <si>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</si>
  <si>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</si>
  <si>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</si>
  <si>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</si>
  <si>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</si>
  <si>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</si>
  <si>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</si>
  <si>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</si>
  <si>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</si>
  <si>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</si>
  <si>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</si>
  <si>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</si>
  <si>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</si>
  <si>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</si>
  <si>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</si>
  <si>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</si>
  <si>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</si>
  <si>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</si>
  <si>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</si>
  <si>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</si>
  <si>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</si>
  <si>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</si>
  <si>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</si>
  <si>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</si>
  <si>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</si>
  <si>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</si>
  <si>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</si>
  <si>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</si>
  <si>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</si>
  <si>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</si>
  <si>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</si>
  <si>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</si>
  <si>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</si>
  <si>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</si>
  <si>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</si>
  <si>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</si>
  <si>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</si>
  <si>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</si>
  <si>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</si>
  <si>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</si>
  <si>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</si>
  <si>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</si>
  <si>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</si>
  <si>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</si>
  <si>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</si>
  <si>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</si>
  <si>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</si>
  <si>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</si>
  <si>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</si>
  <si>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</si>
  <si>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</si>
  <si>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</si>
  <si>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</si>
  <si>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</si>
  <si>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</si>
  <si>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</si>
  <si>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</si>
  <si>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</si>
  <si>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</si>
  <si>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</si>
  <si>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</si>
  <si>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</si>
  <si>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</si>
  <si>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</si>
  <si>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</si>
  <si>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</si>
  <si>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</si>
  <si>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</si>
  <si>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</si>
  <si>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</si>
  <si>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</si>
  <si>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</si>
  <si>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</si>
  <si>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</si>
  <si>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</si>
  <si>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</si>
  <si>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</si>
  <si>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</si>
  <si>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</si>
  <si>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</si>
  <si>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</si>
  <si>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</si>
  <si>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</si>
  <si>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</si>
  <si>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</si>
  <si>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</si>
  <si>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</si>
  <si>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</si>
  <si>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</si>
  <si>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</si>
  <si>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</si>
  <si>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</si>
  <si>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</si>
  <si>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</si>
  <si>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</si>
  <si>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</si>
  <si>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</si>
  <si>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</si>
  <si>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</si>
  <si>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</si>
  <si>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</si>
  <si>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</si>
  <si>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</si>
  <si>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</si>
  <si>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</si>
  <si>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</si>
  <si>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</si>
  <si>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</si>
  <si>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</si>
  <si>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</si>
  <si>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</si>
  <si>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</si>
  <si>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</si>
  <si>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</si>
  <si>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</si>
  <si>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</si>
  <si>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</si>
  <si>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</si>
  <si>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</si>
  <si>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</si>
  <si>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</si>
  <si>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</si>
  <si>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</si>
  <si>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</si>
  <si>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</si>
  <si>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</si>
  <si>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</si>
  <si>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</si>
  <si>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</si>
  <si>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</si>
  <si>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</si>
  <si>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</si>
  <si>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</si>
  <si>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</si>
  <si>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</si>
  <si>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</si>
  <si>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</si>
  <si>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</si>
  <si>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</si>
  <si>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</si>
  <si>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</si>
  <si>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</si>
  <si>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</si>
  <si>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</si>
  <si>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</si>
  <si>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</si>
  <si>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</si>
  <si>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</si>
  <si>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</si>
  <si>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</si>
  <si>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</si>
  <si>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</si>
  <si>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</si>
  <si>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</si>
  <si>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</si>
  <si>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</si>
  <si>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</si>
  <si>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</si>
  <si>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</si>
  <si>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</si>
  <si>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</si>
  <si>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</si>
  <si>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</si>
  <si>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</si>
  <si>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</si>
  <si>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</si>
  <si>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</si>
  <si>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</si>
  <si>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</si>
  <si>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</si>
  <si>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</si>
  <si>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</si>
  <si>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</si>
  <si>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</si>
  <si>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</si>
  <si>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</si>
  <si>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</si>
  <si>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</si>
  <si>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</si>
  <si>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</si>
  <si>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</si>
  <si>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</si>
  <si>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</si>
  <si>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</si>
  <si>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</si>
  <si>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</si>
  <si>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</si>
  <si>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</si>
  <si>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</si>
  <si>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</si>
  <si>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</si>
  <si>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</si>
  <si>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</si>
  <si>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</si>
  <si>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</si>
  <si>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</si>
  <si>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</si>
  <si>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</si>
  <si>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</si>
  <si>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</si>
  <si>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</si>
  <si>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</si>
  <si>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</si>
  <si>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</si>
  <si>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</si>
  <si>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</si>
  <si>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</si>
  <si>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</si>
  <si>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</si>
  <si>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</si>
  <si>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</si>
  <si>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</si>
  <si>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</si>
  <si>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</si>
  <si>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</si>
  <si>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</si>
  <si>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</si>
  <si>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</si>
  <si>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</si>
  <si>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</si>
  <si>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</si>
  <si>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</si>
  <si>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</si>
  <si>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</si>
  <si>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</si>
  <si>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</si>
  <si>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</si>
  <si>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</si>
  <si>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</si>
  <si>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</si>
  <si>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</si>
  <si>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</si>
  <si>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</si>
  <si>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</si>
  <si>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</si>
  <si>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</si>
  <si>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</si>
  <si>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</si>
  <si>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</si>
  <si>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</si>
  <si>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</si>
  <si>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</si>
  <si>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</si>
  <si>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</si>
  <si>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</si>
  <si>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</si>
  <si>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</si>
  <si>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</si>
  <si>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</si>
  <si>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</si>
  <si>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</si>
  <si>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</si>
  <si>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</si>
  <si>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</si>
  <si>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</si>
  <si>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</si>
  <si>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</si>
  <si>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</si>
  <si>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</si>
  <si>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</si>
  <si>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</si>
  <si>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</si>
  <si>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</si>
  <si>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</si>
  <si>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</si>
  <si>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</si>
  <si>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</si>
  <si>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</si>
  <si>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</si>
  <si>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</si>
  <si>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</si>
  <si>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</si>
  <si>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</si>
  <si>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</si>
  <si>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</si>
  <si>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</si>
  <si>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</si>
  <si>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</si>
  <si>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</si>
  <si>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</si>
  <si>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</si>
  <si>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</si>
  <si>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</si>
  <si>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</si>
  <si>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</si>
  <si>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</si>
  <si>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</si>
  <si>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</si>
  <si>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</si>
  <si>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</si>
  <si>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</si>
  <si>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</si>
  <si>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</si>
  <si>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</si>
  <si>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</si>
  <si>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</si>
  <si>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</si>
  <si>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</si>
  <si>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</si>
  <si>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</si>
  <si>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</si>
  <si>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</si>
  <si>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</si>
  <si>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</si>
  <si>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</si>
  <si>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</si>
  <si>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</si>
  <si>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</si>
  <si>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</si>
  <si>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</si>
  <si>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</si>
  <si>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</si>
  <si>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</si>
  <si>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</si>
  <si>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</si>
  <si>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</si>
  <si>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</si>
  <si>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</si>
  <si>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</si>
  <si>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</si>
  <si>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</si>
  <si>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</si>
  <si>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</si>
  <si>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</si>
  <si>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</si>
  <si>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</si>
  <si>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</si>
  <si>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</si>
  <si>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</si>
  <si>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</si>
  <si>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</si>
  <si>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</si>
  <si>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</si>
  <si>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</si>
  <si>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</si>
  <si>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</si>
  <si>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</si>
  <si>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</si>
  <si>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</si>
  <si>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</si>
  <si>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</si>
  <si>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</si>
  <si>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</si>
  <si>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</si>
  <si>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</si>
  <si>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</si>
  <si>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</si>
  <si>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</si>
  <si>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</si>
  <si>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</si>
  <si>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</si>
  <si>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</si>
  <si>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</si>
  <si>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</si>
  <si>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</si>
  <si>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</si>
  <si>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</si>
  <si>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</si>
  <si>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</si>
  <si>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</si>
  <si>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</si>
  <si>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</si>
  <si>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</si>
  <si>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</si>
  <si>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</si>
  <si>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</si>
  <si>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</si>
  <si>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</si>
  <si>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</si>
  <si>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</si>
  <si>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</si>
  <si>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</si>
  <si>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</si>
  <si>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</si>
  <si>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</si>
  <si>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</si>
  <si>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</si>
  <si>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</si>
  <si>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</si>
  <si>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</si>
  <si>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</si>
  <si>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</si>
  <si>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</si>
  <si>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</si>
  <si>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</si>
  <si>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</si>
  <si>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</si>
  <si>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</si>
  <si>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</si>
  <si>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</si>
  <si>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</si>
  <si>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</si>
  <si>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</si>
  <si>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</si>
  <si>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</si>
  <si>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</si>
  <si>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</si>
  <si>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</si>
  <si>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</si>
  <si>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</si>
  <si>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</si>
  <si>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</si>
  <si>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</si>
  <si>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</si>
  <si>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</si>
  <si>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</si>
  <si>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</si>
  <si>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</si>
  <si>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</si>
  <si>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</si>
  <si>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</si>
  <si>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</si>
  <si>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</si>
  <si>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</si>
  <si>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</si>
  <si>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</si>
  <si>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</si>
  <si>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</si>
  <si>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</si>
  <si>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</si>
  <si>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</si>
  <si>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</si>
  <si>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</si>
  <si>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</si>
  <si>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</si>
  <si>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</si>
  <si>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</si>
  <si>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</si>
  <si>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</si>
  <si>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</si>
  <si>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</si>
  <si>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</si>
  <si>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</si>
  <si>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</si>
  <si>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</si>
  <si>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</si>
  <si>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</si>
  <si>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</si>
  <si>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</si>
  <si>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</si>
  <si>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</si>
  <si>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</si>
  <si>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</si>
  <si>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</si>
  <si>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</si>
  <si>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</si>
  <si>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</si>
  <si>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</si>
  <si>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</si>
  <si>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</si>
  <si>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</si>
  <si>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</si>
  <si>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</si>
  <si>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</si>
  <si>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</si>
  <si>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</si>
  <si>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</si>
  <si>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</si>
  <si>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</si>
  <si>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</si>
  <si>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</si>
  <si>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</si>
  <si>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</si>
  <si>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</si>
  <si>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</si>
  <si>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</si>
  <si>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</si>
  <si>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</si>
  <si>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</si>
  <si>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</si>
  <si>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</si>
  <si>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</si>
  <si>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</si>
  <si>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</si>
  <si>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</si>
  <si>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</si>
  <si>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</si>
  <si>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</si>
  <si>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</si>
  <si>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</si>
  <si>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</si>
  <si>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</si>
  <si>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</si>
  <si>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</si>
  <si>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</si>
  <si>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</si>
  <si>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</si>
  <si>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</si>
  <si>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</si>
  <si>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</si>
  <si>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</si>
  <si>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</si>
  <si>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</si>
  <si>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</si>
  <si>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</si>
  <si>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</si>
  <si>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</si>
  <si>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</si>
  <si>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</si>
  <si>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</si>
  <si>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</si>
  <si>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</si>
  <si>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</si>
  <si>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</si>
  <si>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</si>
  <si>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</si>
  <si>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</si>
  <si>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</si>
  <si>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</si>
  <si>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</si>
  <si>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</si>
  <si>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</si>
  <si>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</si>
  <si>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</si>
  <si>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</si>
  <si>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</si>
  <si>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</si>
  <si>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</si>
  <si>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</si>
  <si>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</si>
  <si>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</si>
  <si>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</si>
  <si>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</si>
  <si>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</si>
  <si>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</si>
  <si>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</si>
  <si>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</si>
  <si>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</si>
  <si>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</si>
  <si>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</si>
  <si>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</si>
  <si>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</si>
  <si>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</si>
  <si>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</si>
  <si>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</si>
  <si>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</si>
  <si>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</si>
  <si>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</si>
  <si>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</si>
  <si>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</si>
  <si>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</si>
  <si>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</si>
  <si>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</si>
  <si>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</si>
  <si>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</si>
  <si>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</si>
  <si>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</si>
  <si>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</si>
  <si>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</si>
  <si>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</si>
  <si>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</si>
  <si>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</si>
  <si>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</si>
  <si>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</si>
  <si>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</si>
  <si>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</si>
  <si>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</si>
  <si>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</si>
  <si>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</si>
  <si>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</si>
  <si>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</si>
  <si>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</si>
  <si>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</si>
  <si>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</si>
  <si>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</si>
  <si>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</si>
  <si>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</si>
  <si>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</si>
  <si>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</si>
  <si>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</si>
  <si>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</si>
  <si>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</si>
  <si>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</si>
  <si>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</si>
  <si>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</si>
  <si>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</si>
  <si>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</si>
  <si>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</si>
  <si>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</si>
  <si>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</si>
  <si>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</si>
  <si>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</si>
  <si>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</si>
  <si>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</si>
  <si>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</si>
  <si>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</si>
  <si>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</si>
  <si>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</si>
  <si>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</si>
  <si>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</si>
  <si>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</si>
  <si>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</si>
  <si>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</si>
  <si>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</si>
  <si>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</si>
  <si>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</si>
  <si>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</si>
  <si>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</si>
  <si>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</si>
  <si>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</si>
  <si>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</si>
  <si>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</si>
  <si>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</si>
  <si>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</si>
  <si>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</si>
  <si>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</si>
  <si>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</si>
  <si>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</si>
  <si>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</si>
  <si>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</si>
  <si>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</si>
  <si>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</si>
  <si>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</si>
  <si>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</si>
  <si>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</si>
  <si>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</si>
  <si>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</si>
  <si>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</si>
  <si>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</si>
  <si>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</si>
  <si>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</si>
  <si>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</si>
  <si>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</si>
  <si>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</si>
  <si>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</si>
  <si>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</si>
  <si>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</si>
  <si>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</si>
  <si>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</si>
  <si>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</si>
  <si>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</si>
  <si>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</si>
  <si>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</si>
  <si>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</si>
  <si>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</si>
  <si>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</si>
  <si>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</si>
  <si>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</si>
  <si>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</si>
  <si>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</si>
  <si>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</si>
  <si>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</si>
  <si>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</si>
  <si>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</si>
  <si>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</si>
  <si>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</si>
  <si>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</si>
  <si>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</si>
  <si>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</si>
  <si>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</si>
  <si>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</si>
  <si>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</si>
  <si>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</si>
  <si>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</si>
  <si>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</si>
  <si>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</si>
  <si>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</si>
  <si>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</si>
  <si>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</si>
  <si>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</si>
  <si>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</si>
  <si>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</si>
  <si>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</si>
  <si>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</si>
  <si>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</si>
  <si>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</si>
  <si>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</si>
  <si>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</si>
  <si>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</si>
  <si>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</si>
  <si>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</si>
  <si>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</si>
  <si>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</si>
  <si>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</si>
  <si>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</si>
  <si>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</si>
  <si>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</si>
  <si>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</si>
  <si>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</si>
  <si>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</si>
  <si>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</si>
  <si>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</si>
  <si>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</si>
  <si>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</si>
  <si>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</si>
  <si>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</si>
  <si>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</si>
  <si>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</si>
  <si>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</si>
  <si>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</si>
  <si>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</si>
  <si>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</si>
  <si>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</si>
  <si>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</si>
  <si>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</si>
  <si>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</si>
  <si>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</si>
  <si>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</si>
  <si>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</si>
  <si>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</si>
  <si>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</si>
  <si>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</si>
  <si>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</si>
  <si>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</si>
  <si>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</si>
  <si>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</si>
  <si>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</si>
  <si>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</si>
  <si>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</si>
  <si>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</si>
  <si>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</si>
  <si>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</si>
  <si>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</si>
  <si>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</si>
  <si>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</si>
  <si>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</si>
  <si>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</si>
  <si>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</si>
  <si>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</si>
  <si>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</si>
  <si>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</si>
  <si>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</si>
  <si>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</si>
  <si>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</si>
  <si>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</si>
  <si>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</si>
  <si>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</si>
  <si>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</si>
  <si>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</si>
  <si>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</si>
  <si>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</si>
  <si>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</si>
  <si>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</si>
  <si>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</si>
  <si>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</si>
  <si>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</si>
  <si>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</si>
  <si>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</si>
  <si>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</si>
  <si>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</si>
  <si>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</si>
  <si>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</si>
  <si>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</si>
  <si>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</si>
  <si>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</si>
  <si>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</si>
  <si>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</si>
  <si>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</si>
  <si>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</si>
  <si>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</si>
  <si>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</si>
  <si>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</si>
  <si>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</si>
  <si>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</si>
  <si>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</si>
  <si>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</si>
  <si>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</si>
  <si>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</si>
  <si>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</si>
  <si>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</si>
  <si>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</si>
  <si>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</si>
  <si>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</si>
  <si>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</si>
  <si>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</si>
  <si>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</si>
  <si>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</si>
  <si>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</si>
  <si>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</si>
  <si>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</si>
  <si>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</si>
  <si>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</si>
  <si>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</si>
  <si>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</si>
  <si>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</si>
  <si>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</si>
  <si>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</si>
  <si>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</si>
  <si>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</si>
  <si>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</si>
  <si>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</si>
  <si>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</si>
  <si>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</si>
  <si>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</si>
  <si>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</si>
  <si>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</si>
  <si>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</si>
  <si>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</si>
  <si>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</si>
  <si>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</si>
  <si>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</si>
  <si>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</si>
  <si>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</si>
  <si>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</si>
  <si>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</si>
  <si>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</si>
  <si>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</si>
  <si>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</si>
  <si>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</si>
  <si>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</si>
  <si>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</si>
  <si>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</si>
  <si>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</si>
  <si>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</si>
  <si>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</si>
  <si>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</si>
  <si>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</si>
  <si>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</si>
  <si>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</si>
  <si>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</si>
  <si>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</si>
  <si>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</si>
  <si>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</si>
  <si>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</si>
  <si>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</si>
  <si>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</si>
  <si>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</si>
  <si>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</si>
  <si>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</si>
  <si>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</si>
  <si>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</si>
  <si>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</si>
  <si>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</si>
  <si>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</si>
  <si>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</si>
  <si>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</si>
  <si>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</si>
  <si>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</si>
  <si>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</si>
  <si>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</si>
  <si>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</si>
  <si>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</si>
  <si>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</si>
  <si>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</si>
  <si>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</si>
  <si>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</si>
  <si>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</si>
  <si>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</si>
  <si>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</si>
  <si>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</si>
  <si>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</si>
  <si>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</si>
  <si>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</si>
  <si>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</si>
  <si>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</si>
  <si>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</si>
  <si>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</si>
  <si>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</si>
  <si>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</si>
  <si>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</si>
  <si>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</si>
  <si>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</si>
  <si>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</si>
  <si>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</si>
  <si>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</si>
  <si>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</si>
  <si>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</si>
  <si>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</si>
  <si>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</si>
  <si>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</si>
  <si>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</si>
  <si>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</si>
  <si>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</si>
  <si>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</si>
  <si>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</si>
  <si>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</si>
  <si>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</si>
  <si>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</si>
  <si>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</si>
  <si>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</si>
  <si>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</si>
  <si>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</si>
  <si>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</si>
  <si>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</si>
  <si>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</si>
  <si>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</si>
  <si>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</si>
  <si>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</si>
  <si>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</si>
  <si>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</si>
  <si>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</si>
  <si>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</si>
  <si>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</si>
  <si>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</si>
  <si>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</si>
  <si>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</si>
  <si>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</si>
  <si>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</si>
  <si>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</si>
  <si>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</si>
  <si>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</si>
  <si>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</si>
  <si>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</si>
  <si>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</si>
  <si>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</si>
  <si>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</si>
  <si>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</si>
  <si>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</si>
  <si>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</si>
  <si>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</si>
  <si>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</si>
  <si>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</si>
  <si>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</si>
  <si>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</si>
  <si>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</si>
  <si>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</si>
  <si>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</si>
  <si>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</si>
  <si>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</si>
  <si>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</si>
  <si>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</si>
  <si>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</si>
  <si>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</si>
  <si>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</si>
  <si>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</si>
  <si>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</si>
  <si>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</si>
  <si>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</si>
  <si>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</si>
  <si>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</si>
  <si>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</si>
  <si>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</si>
  <si>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</si>
  <si>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</si>
  <si>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</si>
  <si>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</si>
  <si>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</si>
  <si>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</si>
  <si>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</si>
  <si>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</si>
  <si>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</si>
  <si>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</si>
  <si>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</si>
  <si>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</si>
  <si>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</si>
  <si>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</si>
  <si>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</si>
  <si>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</si>
  <si>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</si>
  <si>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</si>
  <si>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</si>
  <si>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</si>
  <si>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</si>
  <si>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</si>
  <si>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</si>
  <si>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</si>
  <si>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</si>
  <si>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</si>
  <si>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</si>
  <si>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</si>
  <si>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</si>
  <si>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</si>
  <si>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</si>
  <si>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</si>
  <si>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</si>
  <si>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</si>
  <si>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</si>
  <si>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</si>
  <si>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</si>
  <si>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</si>
  <si>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</si>
  <si>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</si>
  <si>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</si>
  <si>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</si>
  <si>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</si>
  <si>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</si>
  <si>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</si>
  <si>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</si>
  <si>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</si>
  <si>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</si>
  <si>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</si>
  <si>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</si>
  <si>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</si>
  <si>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</si>
  <si>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</si>
  <si>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</si>
  <si>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</si>
  <si>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</si>
  <si>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</si>
  <si>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</si>
  <si>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</si>
  <si>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</si>
  <si>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</si>
  <si>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</si>
  <si>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</si>
  <si>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</si>
  <si>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</si>
  <si>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</si>
  <si>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</si>
  <si>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</si>
  <si>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</si>
  <si>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</si>
  <si>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</si>
  <si>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</si>
  <si>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</si>
  <si>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</si>
  <si>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</si>
  <si>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</si>
  <si>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</si>
  <si>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</si>
  <si>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</si>
  <si>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</si>
  <si>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</si>
  <si>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</si>
  <si>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</si>
  <si>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</si>
  <si>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</si>
  <si>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</si>
  <si>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</si>
  <si>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</si>
  <si>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</si>
  <si>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</si>
  <si>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</si>
  <si>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</si>
  <si>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</si>
  <si>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</si>
  <si>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</si>
  <si>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</si>
  <si>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</si>
  <si>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</si>
  <si>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</si>
  <si>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</si>
  <si>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</si>
  <si>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</si>
  <si>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</si>
  <si>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</si>
  <si>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</si>
  <si>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</si>
  <si>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</si>
  <si>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</si>
  <si>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</si>
  <si>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</si>
  <si>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</si>
  <si>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</si>
  <si>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</si>
  <si>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</si>
  <si>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</si>
  <si>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</si>
  <si>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</si>
  <si>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</si>
  <si>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</si>
  <si>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</si>
  <si>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</si>
  <si>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</si>
  <si>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</si>
  <si>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</si>
  <si>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</si>
  <si>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</si>
  <si>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</si>
  <si>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</si>
  <si>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</si>
  <si>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</si>
  <si>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</si>
  <si>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</si>
  <si>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</si>
  <si>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</si>
  <si>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</si>
  <si>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</si>
  <si>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</si>
  <si>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</si>
  <si>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</si>
  <si>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</si>
  <si>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</si>
  <si>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</si>
  <si>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</si>
  <si>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</si>
  <si>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</si>
  <si>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</si>
  <si>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</si>
  <si>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</si>
  <si>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</si>
  <si>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</si>
  <si>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</si>
  <si>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</si>
  <si>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</si>
  <si>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</si>
  <si>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</si>
  <si>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</si>
  <si>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</si>
  <si>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</si>
  <si>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</si>
  <si>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</si>
  <si>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</si>
  <si>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</si>
  <si>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</si>
  <si>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</si>
  <si>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</si>
  <si>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</si>
  <si>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</si>
  <si>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</si>
  <si>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</si>
  <si>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</si>
  <si>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</si>
  <si>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</si>
  <si>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</si>
  <si>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</si>
  <si>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</si>
  <si>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</si>
  <si>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</si>
  <si>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</si>
  <si>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</si>
  <si>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</si>
  <si>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</si>
  <si>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</si>
  <si>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</si>
  <si>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</si>
  <si>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</si>
  <si>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</si>
  <si>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</si>
  <si>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</si>
  <si>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</si>
  <si>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</si>
  <si>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</si>
  <si>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</si>
  <si>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</si>
  <si>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</si>
  <si>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</si>
  <si>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</si>
  <si>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</si>
  <si>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</si>
  <si>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</si>
  <si>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</si>
  <si>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</si>
  <si>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</si>
  <si>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</si>
  <si>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</si>
  <si>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</si>
  <si>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</si>
  <si>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</si>
  <si>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</si>
  <si>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</si>
  <si>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</si>
  <si>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</si>
  <si>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</si>
  <si>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</si>
  <si>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</si>
  <si>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</si>
  <si>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</si>
  <si>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</si>
  <si>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</si>
  <si>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</si>
  <si>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</si>
  <si>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</si>
  <si>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</si>
  <si>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</si>
  <si>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</si>
  <si>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</si>
  <si>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</si>
  <si>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</si>
  <si>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</si>
  <si>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</si>
  <si>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</si>
  <si>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</si>
  <si>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</si>
  <si>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</si>
  <si>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</si>
  <si>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</si>
  <si>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</si>
  <si>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</si>
  <si>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</si>
  <si>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</si>
  <si>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</si>
  <si>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</si>
  <si>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</si>
  <si>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</si>
  <si>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</si>
  <si>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</si>
  <si>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</si>
  <si>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</si>
  <si>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</si>
  <si>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</si>
  <si>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</si>
  <si>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</si>
  <si>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</si>
  <si>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</si>
  <si>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</si>
  <si>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</si>
  <si>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</si>
  <si>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</si>
  <si>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</si>
  <si>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</si>
  <si>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</si>
  <si>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</si>
  <si>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</si>
  <si>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</si>
  <si>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</si>
  <si>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</si>
  <si>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</si>
  <si>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</si>
  <si>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</si>
  <si>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</si>
  <si>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</si>
  <si>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</si>
  <si>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</si>
  <si>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</si>
  <si>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</si>
  <si>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</si>
  <si>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</si>
  <si>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</si>
  <si>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</si>
  <si>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</si>
  <si>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</si>
  <si>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</si>
  <si>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</si>
  <si>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</si>
  <si>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</si>
  <si>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</si>
  <si>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</si>
  <si>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</si>
  <si>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</si>
  <si>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</si>
  <si>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</si>
  <si>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</si>
  <si>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</si>
  <si>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</si>
  <si>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</si>
  <si>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</si>
  <si>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</si>
  <si>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</si>
  <si>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</si>
  <si>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</si>
  <si>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</si>
  <si>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</si>
  <si>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</si>
  <si>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</si>
  <si>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</si>
  <si>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</si>
  <si>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</si>
  <si>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</si>
  <si>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</si>
  <si>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</si>
  <si>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</si>
  <si>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</si>
  <si>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</si>
  <si>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</si>
  <si>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</si>
  <si>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</si>
  <si>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</si>
  <si>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</si>
  <si>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</si>
  <si>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</si>
  <si>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</si>
  <si>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</si>
  <si>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</si>
  <si>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</si>
  <si>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</si>
  <si>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</si>
  <si>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</si>
  <si>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</si>
  <si>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</si>
  <si>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</si>
  <si>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</si>
  <si>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</si>
  <si>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</si>
  <si>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</si>
  <si>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</si>
  <si>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</si>
  <si>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</si>
  <si>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</si>
  <si>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</si>
  <si>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</si>
  <si>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</si>
  <si>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</si>
  <si>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</si>
  <si>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</si>
  <si>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</si>
  <si>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</si>
  <si>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</si>
  <si>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</si>
  <si>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</si>
  <si>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</si>
  <si>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</si>
  <si>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</si>
  <si>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</si>
  <si>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</si>
  <si>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</si>
  <si>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</si>
  <si>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</si>
  <si>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</si>
  <si>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</si>
  <si>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</si>
  <si>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</si>
  <si>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</si>
  <si>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</si>
  <si>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</si>
  <si>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</si>
  <si>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</si>
  <si>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</si>
  <si>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</si>
  <si>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</si>
  <si>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</si>
  <si>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</si>
  <si>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</si>
  <si>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</si>
  <si>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</si>
  <si>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</si>
  <si>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</si>
  <si>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</si>
  <si>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</si>
  <si>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</si>
  <si>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</si>
  <si>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</si>
  <si>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</si>
  <si>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</si>
  <si>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</si>
  <si>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</si>
  <si>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</si>
  <si>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</si>
  <si>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</si>
  <si>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</si>
  <si>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</si>
  <si>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</si>
  <si>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</si>
  <si>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</si>
  <si>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</si>
  <si>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</si>
  <si>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</si>
  <si>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</si>
  <si>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</si>
  <si>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</si>
  <si>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</si>
  <si>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</si>
  <si>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</si>
  <si>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</si>
  <si>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</si>
  <si>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</si>
  <si>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</si>
  <si>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</si>
  <si>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</si>
  <si>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</si>
  <si>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</si>
  <si>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</si>
  <si>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</si>
  <si>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</si>
  <si>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</si>
  <si>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</si>
  <si>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</si>
  <si>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</si>
  <si>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</si>
  <si>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</si>
  <si>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</si>
  <si>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</si>
  <si>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</si>
  <si>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</si>
  <si>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</si>
  <si>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</si>
  <si>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</si>
  <si>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</si>
  <si>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</si>
  <si>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</si>
  <si>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</si>
  <si>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</si>
  <si>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</si>
  <si>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</si>
  <si>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</si>
  <si>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</si>
  <si>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</si>
  <si>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</si>
  <si>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</si>
  <si>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</si>
  <si>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</si>
  <si>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</si>
  <si>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</si>
  <si>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</si>
  <si>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</si>
  <si>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</si>
  <si>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</si>
  <si>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</si>
  <si>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</si>
  <si>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</si>
  <si>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</si>
  <si>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</si>
  <si>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</si>
  <si>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</si>
  <si>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</si>
  <si>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</si>
  <si>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</si>
  <si>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</si>
  <si>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</si>
  <si>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</si>
  <si>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</si>
  <si>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</si>
  <si>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</si>
  <si>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</si>
  <si>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</si>
  <si>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</si>
  <si>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</si>
  <si>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</si>
  <si>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</si>
  <si>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</si>
  <si>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</si>
  <si>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</si>
  <si>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</si>
  <si>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</si>
  <si>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</si>
  <si>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</si>
  <si>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</si>
  <si>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</si>
  <si>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</si>
  <si>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</si>
  <si>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</si>
  <si>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</si>
  <si>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</si>
  <si>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</si>
  <si>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</si>
  <si>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</si>
  <si>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</si>
  <si>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</si>
  <si>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</si>
  <si>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</si>
  <si>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</si>
  <si>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</si>
  <si>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</si>
  <si>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</si>
  <si>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</si>
  <si>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</si>
  <si>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</si>
  <si>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</si>
  <si>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</si>
  <si>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</si>
  <si>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</si>
  <si>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</si>
  <si>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</si>
  <si>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</si>
  <si>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</si>
  <si>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</si>
  <si>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</si>
  <si>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</si>
  <si>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</si>
  <si>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</si>
  <si>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</si>
  <si>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</si>
  <si>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</si>
  <si>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</si>
  <si>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</si>
  <si>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</si>
  <si>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</si>
  <si>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</si>
  <si>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</si>
  <si>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</si>
  <si>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</si>
  <si>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</si>
  <si>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</si>
  <si>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</si>
  <si>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</si>
  <si>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</si>
  <si>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</si>
  <si>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</si>
  <si>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</si>
  <si>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</si>
  <si>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</si>
  <si>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</si>
  <si>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</si>
  <si>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</si>
  <si>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</si>
  <si>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</si>
  <si>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</si>
  <si>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</si>
  <si>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</si>
  <si>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</si>
  <si>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</si>
  <si>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</si>
  <si>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</si>
  <si>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</si>
  <si>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</si>
  <si>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</si>
  <si>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</si>
  <si>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</si>
  <si>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</si>
  <si>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</si>
  <si>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</si>
  <si>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</si>
  <si>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</si>
  <si>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</si>
  <si>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</si>
  <si>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</si>
  <si>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</si>
  <si>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</si>
  <si>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</si>
  <si>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</si>
  <si>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</si>
  <si>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</si>
  <si>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</si>
  <si>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</si>
  <si>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</si>
  <si>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</si>
  <si>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</si>
  <si>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</si>
  <si>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</si>
  <si>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</si>
  <si>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</si>
  <si>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</si>
  <si>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</si>
  <si>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</si>
  <si>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</si>
  <si>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</si>
  <si>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</si>
  <si>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</si>
  <si>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</si>
  <si>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</si>
  <si>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</si>
  <si>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</si>
  <si>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</si>
  <si>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</si>
  <si>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</si>
  <si>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</si>
  <si>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</si>
  <si>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</si>
  <si>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</si>
  <si>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</si>
  <si>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</si>
  <si>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</si>
  <si>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</si>
  <si>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</si>
  <si>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</si>
  <si>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</si>
  <si>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</si>
  <si>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</si>
  <si>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</si>
  <si>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</si>
  <si>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</si>
  <si>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</si>
  <si>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</si>
  <si>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</si>
  <si>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</si>
  <si>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</si>
  <si>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</si>
  <si>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</si>
  <si>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</si>
  <si>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</si>
  <si>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</si>
  <si>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</si>
  <si>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</si>
  <si>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</si>
  <si>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</si>
  <si>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</si>
  <si>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</si>
  <si>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</si>
  <si>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</si>
  <si>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</si>
  <si>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</si>
  <si>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</si>
  <si>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</si>
  <si>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</si>
  <si>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</si>
  <si>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</si>
  <si>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</si>
  <si>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</si>
  <si>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</si>
  <si>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</si>
  <si>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</si>
  <si>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</si>
  <si>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</si>
  <si>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</si>
  <si>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</si>
  <si>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</si>
  <si>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</si>
  <si>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</si>
  <si>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</si>
  <si>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</si>
  <si>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</si>
  <si>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</si>
  <si>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</si>
  <si>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</si>
  <si>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</si>
  <si>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</si>
  <si>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</si>
  <si>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</si>
  <si>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</si>
  <si>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</si>
  <si>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</si>
  <si>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</si>
  <si>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</si>
  <si>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</si>
  <si>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</si>
  <si>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</si>
  <si>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</si>
  <si>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</si>
  <si>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</si>
  <si>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</si>
  <si>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</si>
  <si>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</si>
  <si>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</si>
  <si>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</si>
  <si>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</si>
  <si>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</si>
  <si>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</si>
  <si>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</si>
  <si>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</si>
  <si>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</si>
  <si>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</si>
  <si>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</si>
  <si>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</si>
  <si>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</si>
  <si>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</si>
  <si>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</si>
  <si>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</si>
  <si>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</si>
  <si>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</si>
  <si>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</si>
  <si>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</si>
  <si>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</si>
  <si>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</si>
  <si>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</si>
  <si>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</si>
  <si>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</si>
  <si>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</si>
  <si>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</si>
  <si>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</si>
  <si>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</si>
  <si>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</si>
  <si>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</si>
  <si>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</si>
  <si>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</si>
  <si>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</si>
  <si>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</si>
  <si>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</si>
  <si>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</si>
  <si>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</si>
  <si>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</si>
  <si>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</si>
  <si>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</si>
  <si>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</si>
  <si>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</si>
  <si>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</si>
  <si>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</si>
  <si>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</si>
  <si>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</si>
  <si>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</si>
  <si>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</si>
  <si>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</si>
  <si>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</si>
  <si>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</si>
  <si>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</si>
  <si>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</si>
  <si>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</si>
  <si>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</si>
  <si>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</si>
  <si>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</si>
  <si>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</si>
  <si>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</si>
  <si>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</si>
  <si>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</si>
  <si>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</si>
  <si>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</si>
  <si>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</si>
  <si>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</si>
  <si>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</si>
  <si>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</si>
  <si>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</si>
  <si>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</si>
  <si>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</si>
  <si>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</si>
  <si>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</si>
  <si>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</si>
  <si>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</si>
  <si>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</si>
  <si>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</si>
  <si>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</si>
  <si>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</si>
  <si>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</si>
  <si>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</si>
  <si>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</si>
  <si>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</si>
  <si>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</si>
  <si>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</si>
  <si>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</si>
  <si>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</si>
  <si>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</si>
  <si>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</si>
  <si>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</si>
  <si>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</si>
  <si>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</si>
  <si>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</si>
  <si>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</si>
  <si>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</si>
  <si>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</si>
  <si>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</si>
  <si>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</si>
  <si>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</si>
  <si>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</si>
  <si>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</si>
  <si>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</si>
  <si>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</si>
  <si>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</si>
  <si>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</si>
  <si>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</si>
  <si>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</si>
  <si>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</si>
  <si>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</si>
  <si>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</si>
  <si>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</si>
  <si>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</si>
  <si>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</si>
  <si>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</si>
  <si>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</si>
  <si>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</si>
  <si>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</si>
  <si>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</si>
  <si>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</si>
  <si>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</si>
  <si>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</si>
  <si>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</si>
  <si>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</si>
  <si>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</si>
  <si>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</si>
  <si>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</si>
  <si>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</si>
  <si>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</si>
  <si>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</si>
  <si>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</si>
  <si>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</si>
  <si>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</si>
  <si>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</si>
  <si>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</si>
  <si>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</si>
  <si>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</si>
  <si>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</si>
  <si>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</si>
  <si>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</si>
  <si>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</si>
  <si>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</si>
  <si>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</si>
  <si>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</si>
  <si>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</si>
  <si>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</si>
  <si>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</si>
  <si>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</si>
  <si>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</si>
  <si>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</si>
  <si>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</si>
  <si>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</si>
  <si>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</si>
  <si>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</si>
  <si>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</si>
  <si>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</si>
  <si>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</si>
  <si>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</si>
  <si>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</si>
  <si>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</si>
  <si>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</si>
  <si>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</si>
  <si>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</si>
  <si>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</si>
  <si>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</si>
  <si>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</si>
  <si>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</si>
  <si>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</si>
  <si>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</si>
  <si>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</si>
  <si>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</si>
  <si>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</si>
  <si>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</si>
  <si>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</si>
  <si>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</si>
  <si>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</si>
  <si>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</si>
  <si>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</si>
  <si>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</si>
  <si>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</si>
  <si>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</si>
  <si>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</si>
  <si>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</si>
  <si>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</si>
  <si>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</si>
  <si>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</si>
  <si>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</si>
  <si>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</si>
  <si>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</si>
  <si>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</si>
  <si>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</si>
  <si>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</si>
  <si>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</si>
  <si>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</si>
  <si>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</si>
  <si>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</si>
  <si>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</si>
  <si>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</si>
  <si>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</si>
  <si>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</si>
  <si>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</si>
  <si>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</si>
  <si>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</si>
  <si>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</si>
  <si>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</si>
  <si>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</si>
  <si>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</si>
  <si>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</si>
  <si>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</si>
  <si>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</si>
  <si>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</si>
  <si>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</si>
  <si>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</si>
  <si>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</si>
  <si>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</si>
  <si>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</si>
  <si>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</si>
  <si>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</si>
  <si>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</si>
  <si>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</si>
  <si>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</si>
  <si>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</si>
  <si>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</si>
  <si>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</si>
  <si>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</si>
  <si>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</si>
  <si>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</si>
  <si>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</si>
  <si>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</si>
  <si>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</si>
  <si>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</si>
  <si>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</si>
  <si>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</si>
  <si>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</si>
  <si>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</si>
  <si>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</si>
  <si>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</si>
  <si>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</si>
  <si>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</si>
  <si>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</si>
  <si>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</si>
  <si>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</si>
  <si>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</si>
  <si>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</si>
  <si>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</si>
  <si>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</si>
  <si>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</si>
  <si>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</si>
  <si>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</si>
  <si>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</si>
  <si>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</si>
  <si>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</si>
  <si>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</si>
  <si>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</si>
  <si>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</si>
  <si>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</si>
  <si>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</si>
  <si>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</si>
  <si>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</si>
  <si>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</si>
  <si>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</si>
  <si>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</si>
  <si>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</si>
  <si>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</si>
  <si>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</si>
  <si>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</si>
  <si>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</si>
  <si>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</si>
  <si>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</si>
  <si>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</si>
  <si>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</si>
  <si>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</si>
  <si>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</si>
  <si>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</si>
  <si>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</si>
  <si>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</si>
  <si>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</si>
  <si>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</si>
  <si>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</si>
  <si>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</si>
  <si>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</si>
  <si>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</si>
  <si>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</si>
  <si>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</si>
  <si>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</si>
  <si>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</si>
  <si>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</si>
  <si>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</si>
  <si>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</si>
  <si>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</si>
  <si>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</si>
  <si>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</si>
  <si>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</si>
  <si>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</si>
  <si>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</si>
  <si>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</si>
  <si>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</si>
  <si>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</si>
  <si>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</si>
  <si>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</si>
  <si>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</si>
  <si>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</si>
  <si>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</si>
  <si>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</si>
  <si>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</si>
  <si>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</si>
  <si>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</si>
  <si>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</si>
  <si>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</si>
  <si>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</si>
  <si>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</si>
  <si>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</si>
  <si>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</si>
  <si>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</si>
  <si>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</si>
  <si>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</si>
  <si>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</si>
  <si>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</si>
  <si>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</si>
  <si>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</si>
  <si>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</si>
  <si>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</si>
  <si>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</si>
  <si>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</si>
  <si>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</si>
  <si>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</si>
  <si>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</si>
  <si>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</si>
  <si>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</si>
  <si>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</si>
  <si>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</si>
  <si>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</si>
  <si>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</si>
  <si>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</si>
  <si>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</si>
  <si>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</si>
  <si>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</si>
  <si>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</si>
  <si>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</si>
  <si>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</si>
  <si>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</si>
  <si>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</si>
  <si>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</si>
  <si>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</si>
  <si>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</si>
  <si>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</si>
  <si>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</si>
  <si>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</si>
  <si>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</si>
  <si>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</si>
  <si>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</si>
  <si>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</si>
  <si>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</si>
  <si>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</si>
  <si>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</si>
  <si>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</si>
  <si>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</si>
  <si>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</si>
  <si>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</si>
  <si>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</si>
  <si>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</si>
  <si>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</si>
  <si>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</si>
  <si>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</si>
  <si>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</si>
  <si>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</si>
  <si>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</si>
  <si>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</si>
  <si>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</si>
  <si>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</si>
  <si>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</si>
  <si>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</si>
  <si>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</si>
  <si>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</si>
  <si>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</si>
  <si>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</si>
  <si>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</si>
  <si>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</si>
  <si>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</si>
  <si>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</si>
  <si>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</si>
  <si>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</si>
  <si>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</si>
  <si>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</si>
  <si>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</si>
  <si>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</si>
  <si>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</si>
  <si>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</si>
  <si>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</si>
  <si>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</si>
  <si>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</si>
  <si>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</si>
  <si>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</si>
  <si>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</si>
  <si>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</si>
  <si>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</si>
  <si>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</si>
  <si>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</si>
  <si>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</si>
  <si>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</si>
  <si>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</si>
  <si>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</si>
  <si>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</si>
  <si>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</si>
  <si>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</si>
  <si>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</si>
  <si>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</si>
  <si>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</si>
  <si>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</si>
  <si>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</si>
  <si>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</si>
  <si>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</si>
  <si>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</si>
  <si>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</si>
  <si>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</si>
  <si>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</si>
  <si>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</si>
  <si>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</si>
  <si>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</si>
  <si>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</si>
  <si>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</si>
  <si>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</si>
  <si>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</si>
  <si>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</si>
  <si>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</si>
  <si>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</si>
  <si>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</si>
  <si>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</si>
  <si>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</si>
  <si>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</si>
  <si>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</si>
  <si>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</si>
  <si>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</si>
  <si>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</si>
  <si>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</si>
  <si>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</si>
  <si>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</si>
  <si>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</si>
  <si>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</si>
  <si>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</si>
  <si>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</si>
  <si>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</si>
  <si>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</si>
  <si>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</si>
  <si>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</si>
  <si>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</si>
  <si>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</si>
  <si>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</si>
  <si>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</si>
  <si>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</si>
  <si>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</si>
  <si>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</si>
  <si>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</si>
  <si>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</si>
  <si>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</si>
  <si>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</si>
  <si>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</si>
  <si>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</si>
  <si>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</si>
  <si>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</si>
  <si>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</si>
  <si>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</si>
  <si>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</si>
  <si>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</si>
  <si>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</si>
  <si>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</si>
  <si>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</si>
  <si>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</si>
  <si>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</si>
  <si>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</si>
  <si>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</si>
  <si>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</si>
  <si>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</si>
  <si>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</si>
  <si>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</si>
  <si>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</si>
  <si>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</si>
  <si>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</si>
  <si>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</si>
  <si>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</si>
  <si>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</si>
  <si>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</si>
  <si>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</si>
  <si>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</si>
  <si>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</si>
  <si>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</si>
  <si>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</si>
  <si>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</si>
  <si>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</si>
  <si>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</si>
  <si>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</si>
  <si>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</si>
  <si>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</si>
  <si>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</si>
  <si>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</si>
  <si>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</si>
  <si>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</si>
  <si>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</si>
  <si>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</si>
  <si>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</si>
  <si>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</si>
  <si>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</si>
  <si>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</si>
  <si>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</si>
  <si>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</si>
  <si>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</si>
  <si>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</si>
  <si>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</si>
  <si>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</si>
  <si>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</si>
  <si>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</si>
  <si>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</si>
  <si>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</si>
  <si>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</si>
  <si>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</si>
  <si>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</si>
  <si>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</si>
  <si>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</si>
  <si>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</si>
  <si>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</si>
  <si>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</si>
  <si>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</si>
  <si>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</si>
  <si>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</si>
  <si>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</si>
  <si>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</si>
  <si>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</si>
  <si>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</si>
  <si>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</si>
  <si>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</si>
  <si>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</si>
  <si>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</si>
  <si>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</si>
  <si>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</si>
  <si>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</si>
  <si>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</si>
  <si>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</si>
  <si>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</si>
  <si>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</si>
  <si>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</si>
  <si>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</si>
  <si>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</si>
  <si>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</si>
  <si>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</si>
  <si>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</si>
  <si>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</si>
  <si>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</si>
  <si>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</si>
  <si>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</si>
  <si>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</si>
  <si>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</si>
  <si>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</si>
  <si>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</si>
  <si>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</si>
  <si>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</si>
  <si>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</si>
  <si>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</si>
  <si>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</si>
  <si>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</si>
  <si>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</si>
  <si>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</si>
  <si>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</si>
  <si>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</si>
  <si>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</si>
  <si>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</si>
  <si>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</si>
  <si>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</si>
  <si>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</si>
  <si>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</si>
  <si>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</si>
  <si>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</si>
  <si>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</si>
  <si>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</si>
  <si>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</si>
  <si>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</si>
  <si>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</si>
  <si>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</si>
  <si>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</si>
  <si>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</si>
  <si>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</si>
  <si>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</si>
  <si>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</si>
  <si>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</si>
  <si>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</si>
  <si>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</si>
  <si>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</si>
  <si>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</si>
  <si>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</si>
  <si>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</si>
  <si>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</si>
  <si>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</si>
  <si>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</si>
  <si>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</si>
  <si>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</si>
  <si>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</si>
  <si>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</si>
  <si>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</si>
  <si>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</si>
  <si>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</si>
  <si>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</si>
  <si>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</si>
  <si>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</si>
  <si>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</si>
  <si>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</si>
  <si>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</si>
  <si>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</si>
  <si>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</si>
  <si>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</si>
  <si>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</si>
  <si>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</si>
  <si>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</si>
  <si>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</si>
  <si>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</si>
  <si>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</si>
  <si>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</si>
  <si>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</si>
  <si>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</si>
  <si>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</si>
  <si>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</si>
  <si>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</si>
  <si>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</si>
  <si>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</si>
  <si>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</si>
  <si>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</si>
  <si>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</si>
  <si>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</si>
  <si>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</si>
  <si>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</si>
  <si>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</si>
  <si>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</si>
  <si>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</si>
  <si>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</si>
  <si>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</si>
  <si>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</si>
  <si>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</si>
  <si>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</si>
  <si>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</si>
  <si>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</si>
  <si>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</si>
  <si>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</si>
  <si>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</si>
  <si>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</si>
  <si>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</si>
  <si>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</si>
  <si>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</si>
  <si>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</si>
  <si>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</si>
  <si>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</si>
  <si>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</si>
  <si>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</si>
  <si>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</si>
  <si>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</si>
  <si>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</si>
  <si>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</si>
  <si>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</si>
  <si>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</si>
  <si>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</si>
  <si>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</si>
  <si>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</si>
  <si>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</si>
  <si>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</si>
  <si>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</si>
  <si>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</si>
  <si>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</si>
  <si>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</si>
  <si>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</si>
  <si>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</si>
  <si>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</si>
  <si>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</si>
  <si>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</si>
  <si>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</si>
  <si>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</si>
  <si>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</si>
  <si>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</si>
  <si>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</si>
  <si>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</si>
  <si>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</si>
  <si>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</si>
  <si>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</si>
  <si>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</si>
  <si>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</si>
  <si>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</si>
  <si>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</si>
  <si>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</si>
  <si>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</si>
  <si>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</si>
  <si>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</si>
  <si>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</si>
  <si>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</si>
  <si>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</si>
  <si>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</si>
  <si>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</si>
  <si>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</si>
  <si>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</si>
  <si>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</si>
  <si>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</si>
  <si>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</si>
  <si>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</si>
  <si>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</si>
  <si>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</si>
  <si>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</si>
  <si>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</si>
  <si>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</si>
  <si>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</si>
  <si>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</si>
  <si>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</si>
  <si>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</si>
  <si>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</si>
  <si>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</si>
  <si>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</si>
  <si>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</si>
  <si>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</si>
  <si>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</si>
  <si>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</si>
  <si>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</si>
  <si>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</si>
  <si>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</si>
  <si>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</si>
  <si>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</si>
  <si>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</si>
  <si>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</si>
  <si>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</si>
  <si>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</si>
  <si>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</si>
  <si>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</si>
  <si>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</si>
  <si>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</si>
  <si>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</si>
  <si>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</si>
  <si>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</si>
  <si>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</si>
  <si>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</si>
  <si>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</si>
  <si>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</si>
  <si>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</si>
  <si>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</si>
  <si>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</si>
  <si>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</si>
  <si>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</si>
  <si>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</si>
  <si>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</si>
  <si>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</si>
  <si>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</si>
  <si>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</si>
  <si>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</si>
  <si>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</si>
  <si>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</si>
  <si>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</si>
  <si>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</si>
  <si>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</si>
  <si>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</si>
  <si>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</si>
  <si>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</si>
  <si>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</si>
  <si>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</si>
  <si>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</si>
  <si>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</si>
  <si>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</si>
  <si>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</si>
  <si>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</si>
  <si>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</si>
  <si>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</si>
  <si>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</si>
  <si>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</si>
  <si>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</si>
  <si>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</si>
  <si>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</si>
  <si>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</si>
  <si>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</si>
  <si>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</si>
  <si>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</si>
  <si>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</si>
  <si>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</si>
  <si>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</si>
  <si>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</si>
  <si>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</si>
  <si>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</si>
  <si>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</si>
  <si>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</si>
  <si>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</si>
  <si>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</si>
  <si>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</si>
  <si>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</si>
  <si>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</si>
  <si>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</si>
  <si>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</si>
  <si>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</si>
  <si>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</si>
  <si>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</si>
  <si>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</si>
  <si>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</si>
  <si>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</si>
  <si>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</si>
  <si>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</si>
  <si>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</si>
  <si>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</si>
  <si>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</si>
  <si>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</si>
  <si>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</si>
  <si>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</si>
  <si>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</si>
  <si>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</si>
  <si>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</si>
  <si>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</si>
  <si>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</si>
  <si>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</si>
  <si>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</si>
  <si>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</si>
  <si>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</si>
  <si>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</si>
  <si>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</si>
  <si>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</si>
  <si>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</si>
  <si>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</si>
  <si>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</si>
  <si>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</si>
  <si>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</si>
  <si>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</si>
  <si>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</si>
  <si>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</si>
  <si>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</si>
  <si>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</si>
  <si>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</si>
  <si>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</si>
  <si>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</si>
  <si>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</si>
  <si>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</si>
  <si>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</si>
  <si>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</si>
  <si>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</si>
  <si>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</si>
  <si>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</si>
  <si>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</si>
  <si>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</si>
  <si>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</si>
  <si>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</si>
  <si>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</si>
  <si>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</si>
  <si>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</si>
  <si>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</si>
  <si>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</si>
  <si>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</si>
  <si>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</si>
  <si>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</si>
  <si>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</si>
  <si>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</si>
  <si>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</si>
  <si>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</si>
  <si>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</si>
  <si>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</si>
  <si>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</si>
  <si>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</si>
  <si>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</si>
  <si>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</si>
  <si>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</si>
  <si>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</si>
  <si>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</si>
  <si>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</si>
  <si>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</si>
  <si>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</si>
  <si>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</si>
  <si>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</si>
  <si>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</si>
  <si>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</si>
  <si>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</si>
  <si>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</si>
  <si>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</si>
  <si>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</si>
  <si>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</si>
  <si>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</si>
  <si>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</si>
  <si>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</si>
  <si>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</si>
  <si>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</si>
  <si>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</si>
  <si>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</si>
  <si>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</si>
  <si>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</si>
  <si>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</si>
  <si>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</si>
  <si>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</si>
  <si>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</si>
  <si>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</si>
  <si>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</si>
  <si>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</si>
  <si>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</si>
  <si>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</si>
  <si>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</si>
  <si>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</si>
  <si>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</si>
  <si>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</si>
  <si>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</si>
  <si>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</si>
  <si>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</si>
  <si>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</si>
  <si>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</si>
  <si>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</si>
  <si>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</si>
  <si>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</si>
  <si>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</si>
  <si>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</si>
  <si>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</si>
  <si>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</si>
  <si>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</si>
  <si>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</si>
  <si>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</si>
  <si>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</si>
  <si>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</si>
  <si>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</si>
  <si>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</si>
  <si>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</si>
  <si>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</si>
  <si>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</si>
  <si>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</si>
  <si>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</si>
  <si>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</si>
  <si>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</si>
  <si>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</si>
  <si>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</si>
  <si>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</si>
  <si>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</si>
  <si>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</si>
  <si>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</si>
  <si>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</si>
  <si>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</si>
  <si>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</si>
  <si>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</si>
  <si>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</si>
  <si>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</si>
  <si>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</si>
  <si>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</si>
  <si>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</si>
  <si>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</si>
  <si>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</si>
  <si>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</si>
  <si>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</si>
  <si>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</si>
  <si>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</si>
  <si>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</si>
  <si>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</si>
  <si>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</si>
  <si>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</si>
  <si>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</si>
  <si>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</si>
  <si>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</si>
  <si>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</si>
  <si>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</si>
  <si>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</si>
  <si>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</si>
  <si>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</si>
  <si>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</si>
  <si>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</si>
  <si>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</si>
  <si>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</si>
  <si>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</si>
  <si>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</si>
  <si>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</si>
  <si>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</si>
  <si>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</si>
  <si>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</si>
  <si>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</si>
  <si>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</si>
  <si>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</si>
  <si>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</si>
  <si>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</si>
  <si>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</si>
  <si>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</si>
  <si>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</si>
  <si>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</si>
  <si>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</si>
  <si>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</si>
  <si>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</si>
  <si>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</si>
  <si>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</si>
  <si>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</si>
  <si>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</si>
  <si>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</si>
  <si>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</si>
  <si>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</si>
  <si>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</si>
  <si>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</si>
  <si>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</si>
  <si>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</si>
  <si>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</si>
  <si>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</si>
  <si>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</si>
  <si>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</si>
  <si>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</si>
  <si>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</si>
  <si>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</si>
  <si>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</si>
  <si>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</si>
  <si>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</si>
  <si>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</si>
  <si>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</si>
  <si>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</si>
  <si>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</si>
  <si>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</si>
  <si>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</si>
  <si>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</si>
  <si>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</si>
  <si>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</si>
  <si>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</si>
  <si>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</si>
  <si>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</si>
  <si>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</si>
  <si>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</si>
  <si>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</si>
  <si>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</si>
  <si>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</si>
  <si>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</si>
  <si>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</si>
  <si>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</si>
  <si>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</si>
  <si>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</si>
  <si>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</si>
  <si>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</si>
  <si>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</si>
  <si>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</si>
  <si>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</si>
  <si>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</si>
  <si>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</si>
  <si>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</si>
  <si>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</si>
  <si>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</si>
  <si>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</si>
  <si>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</si>
  <si>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</si>
  <si>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</si>
  <si>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</si>
  <si>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</si>
  <si>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</si>
  <si>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</si>
  <si>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</si>
  <si>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</si>
  <si>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</si>
  <si>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</si>
  <si>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</si>
  <si>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</si>
  <si>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</si>
  <si>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</si>
  <si>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</si>
  <si>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</si>
  <si>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</si>
  <si>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</si>
  <si>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</si>
  <si>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</si>
  <si>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</si>
  <si>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</si>
  <si>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</si>
  <si>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</si>
  <si>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</si>
  <si>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</si>
  <si>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</si>
  <si>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</si>
  <si>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</si>
  <si>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</si>
  <si>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</si>
  <si>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</si>
  <si>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</si>
  <si>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</si>
  <si>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</si>
  <si>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</si>
  <si>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</si>
  <si>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</si>
  <si>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</si>
  <si>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</si>
  <si>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</si>
  <si>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</si>
  <si>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</si>
  <si>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</si>
  <si>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</si>
  <si>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</si>
  <si>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</si>
  <si>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</si>
  <si>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</si>
  <si>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</si>
  <si>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</si>
  <si>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</si>
  <si>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</si>
  <si>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</si>
  <si>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</si>
  <si>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</si>
  <si>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</si>
  <si>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</si>
  <si>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</si>
  <si>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</si>
  <si>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</si>
  <si>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</si>
  <si>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</si>
  <si>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</si>
  <si>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</si>
  <si>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</si>
  <si>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</si>
  <si>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</si>
  <si>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</si>
  <si>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</si>
  <si>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</si>
  <si>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</si>
  <si>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</si>
  <si>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</si>
  <si>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</si>
  <si>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</si>
  <si>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</si>
  <si>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</si>
  <si>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</si>
  <si>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</si>
  <si>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</si>
  <si>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</si>
  <si>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</si>
  <si>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</si>
  <si>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</si>
  <si>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</si>
  <si>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</si>
  <si>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</si>
  <si>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</si>
  <si>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</si>
  <si>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</si>
  <si>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</si>
  <si>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</si>
  <si>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</si>
  <si>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</si>
  <si>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</si>
  <si>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</si>
  <si>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</si>
  <si>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</si>
  <si>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</si>
  <si>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</si>
  <si>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</si>
  <si>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</si>
  <si>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</si>
  <si>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</si>
  <si>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</si>
  <si>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</si>
  <si>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</si>
  <si>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</si>
  <si>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</si>
  <si>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</si>
  <si>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</si>
  <si>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</si>
  <si>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</si>
  <si>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</si>
  <si>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</si>
  <si>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</si>
  <si>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</si>
  <si>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</si>
  <si>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</si>
  <si>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</si>
  <si>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</si>
  <si>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</si>
  <si>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</si>
  <si>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</si>
  <si>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</si>
  <si>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</si>
  <si>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</si>
  <si>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</si>
  <si>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</si>
  <si>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</si>
  <si>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</si>
  <si>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</si>
  <si>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</si>
  <si>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</si>
  <si>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</si>
  <si>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</si>
  <si>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</si>
  <si>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</si>
  <si>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</si>
  <si>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</si>
  <si>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</si>
  <si>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</si>
  <si>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</si>
  <si>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</si>
  <si>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</si>
  <si>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</si>
  <si>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</si>
  <si>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</si>
  <si>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</si>
  <si>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</si>
  <si>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</si>
  <si>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</si>
  <si>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</si>
  <si>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</si>
  <si>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</si>
  <si>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</si>
  <si>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</si>
  <si>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</si>
  <si>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</si>
  <si>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</si>
  <si>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</si>
  <si>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</si>
  <si>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</si>
  <si>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</si>
  <si>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</si>
  <si>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</si>
  <si>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</si>
  <si>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</si>
  <si>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</si>
  <si>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</si>
  <si>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</si>
  <si>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</si>
  <si>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</si>
  <si>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</si>
  <si>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</si>
  <si>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</si>
  <si>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</si>
  <si>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</si>
  <si>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</si>
  <si>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</si>
  <si>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</si>
  <si>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</si>
  <si>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</si>
  <si>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</si>
  <si>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</si>
  <si>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</si>
  <si>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</si>
  <si>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</si>
  <si>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</si>
  <si>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</si>
  <si>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</si>
  <si>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</si>
  <si>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</si>
  <si>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</si>
  <si>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</si>
  <si>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</si>
  <si>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</si>
  <si>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</si>
  <si>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</si>
  <si>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</si>
  <si>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</si>
  <si>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</si>
  <si>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</si>
  <si>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</si>
  <si>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</si>
  <si>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</si>
  <si>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</si>
  <si>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</si>
  <si>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</si>
  <si>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</si>
  <si>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</si>
  <si>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</si>
  <si>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</si>
  <si>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</si>
  <si>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</si>
  <si>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</si>
  <si>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</si>
  <si>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</si>
  <si>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</si>
  <si>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</si>
  <si>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</si>
  <si>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</si>
  <si>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</si>
  <si>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</si>
  <si>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</si>
  <si>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</si>
  <si>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</si>
  <si>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</si>
  <si>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</si>
  <si>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</si>
  <si>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</si>
  <si>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</si>
  <si>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</si>
  <si>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</si>
  <si>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</si>
  <si>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</si>
  <si>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</si>
  <si>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</si>
  <si>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</si>
  <si>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</si>
  <si>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</si>
  <si>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</si>
  <si>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</si>
  <si>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</si>
  <si>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</si>
  <si>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</si>
  <si>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</si>
  <si>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</si>
  <si>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</si>
  <si>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</si>
  <si>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</si>
  <si>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</si>
  <si>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</si>
  <si>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</si>
  <si>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</si>
  <si>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</si>
  <si>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</si>
  <si>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</si>
  <si>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</si>
  <si>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</si>
  <si>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</si>
  <si>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</si>
  <si>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</si>
  <si>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</si>
  <si>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</si>
  <si>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</si>
  <si>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</si>
  <si>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</si>
  <si>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</si>
  <si>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</si>
  <si>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</si>
  <si>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</si>
  <si>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</si>
  <si>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</si>
  <si>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</si>
  <si>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</si>
  <si>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</si>
  <si>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</si>
  <si>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</si>
  <si>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</si>
  <si>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</si>
  <si>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</si>
  <si>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</si>
  <si>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</si>
  <si>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</si>
  <si>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</si>
  <si>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</si>
  <si>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</si>
  <si>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</si>
  <si>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</si>
  <si>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</si>
  <si>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</si>
  <si>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</si>
  <si>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</si>
  <si>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</si>
  <si>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</si>
  <si>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</si>
  <si>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</si>
  <si>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</si>
  <si>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</si>
  <si>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</si>
  <si>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</si>
  <si>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</si>
  <si>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</si>
  <si>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</si>
  <si>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</si>
  <si>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</si>
  <si>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</si>
  <si>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</si>
  <si>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</si>
  <si>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</si>
  <si>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</si>
  <si>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</si>
  <si>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</si>
  <si>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</si>
  <si>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</si>
  <si>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</si>
  <si>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</si>
  <si>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</si>
  <si>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</si>
  <si>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</si>
  <si>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</si>
  <si>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</si>
  <si>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</si>
  <si>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</si>
  <si>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</si>
  <si>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</si>
  <si>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</si>
  <si>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</si>
  <si>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</si>
  <si>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</si>
  <si>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</si>
  <si>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</si>
  <si>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</si>
  <si>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</si>
  <si>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</si>
  <si>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</si>
  <si>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</si>
  <si>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</si>
  <si>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</si>
  <si>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</si>
  <si>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</si>
  <si>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</si>
  <si>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</si>
  <si>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</si>
  <si>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</si>
  <si>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</si>
  <si>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</si>
  <si>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</si>
  <si>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</si>
  <si>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</si>
  <si>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</si>
  <si>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</si>
  <si>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</si>
  <si>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</si>
  <si>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</si>
  <si>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</si>
  <si>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</si>
  <si>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</si>
  <si>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</si>
  <si>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</si>
  <si>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</si>
  <si>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</si>
  <si>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</si>
  <si>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</si>
  <si>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</si>
  <si>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</si>
  <si>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</si>
  <si>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</si>
  <si>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</si>
  <si>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</si>
  <si>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</si>
  <si>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</si>
  <si>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</si>
  <si>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</si>
  <si>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</si>
  <si>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</si>
  <si>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</si>
  <si>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</si>
  <si>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</si>
  <si>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</si>
  <si>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</si>
  <si>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</si>
  <si>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</si>
  <si>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</si>
  <si>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</si>
  <si>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</si>
  <si>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</si>
  <si>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</si>
  <si>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</si>
  <si>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</si>
  <si>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</si>
  <si>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</si>
  <si>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</si>
  <si>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</si>
  <si>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</si>
  <si>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</si>
  <si>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</si>
  <si>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</si>
  <si>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</si>
  <si>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</si>
  <si>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</si>
  <si>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</si>
  <si>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</si>
  <si>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</si>
  <si>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</si>
  <si>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</si>
  <si>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</si>
  <si>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</si>
  <si>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</si>
  <si>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</si>
  <si>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</si>
  <si>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</si>
  <si>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</si>
  <si>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</si>
  <si>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</si>
  <si>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</si>
  <si>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</si>
  <si>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</si>
  <si>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</si>
  <si>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</si>
  <si>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</si>
  <si>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</si>
  <si>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</si>
  <si>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</si>
  <si>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</si>
  <si>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</si>
  <si>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</si>
  <si>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</si>
  <si>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</si>
  <si>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</si>
  <si>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</si>
  <si>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</si>
  <si>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</si>
  <si>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</si>
  <si>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</si>
  <si>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</si>
  <si>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</si>
  <si>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</si>
  <si>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</si>
  <si>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</si>
  <si>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</si>
  <si>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</si>
  <si>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</si>
  <si>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</si>
  <si>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</si>
  <si>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</si>
  <si>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</si>
  <si>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</si>
  <si>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</si>
  <si>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</si>
  <si>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</si>
  <si>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</si>
  <si>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</si>
  <si>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</si>
  <si>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</si>
  <si>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</si>
  <si>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</si>
  <si>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</si>
  <si>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</si>
  <si>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</si>
  <si>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</si>
  <si>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</si>
  <si>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</si>
  <si>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</si>
  <si>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</si>
  <si>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</si>
  <si>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</si>
  <si>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</si>
  <si>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</si>
  <si>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</si>
  <si>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</si>
  <si>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</si>
  <si>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</si>
  <si>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</si>
  <si>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</si>
  <si>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</si>
  <si>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</si>
  <si>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</si>
  <si>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</si>
  <si>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</si>
  <si>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</si>
  <si>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</si>
  <si>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</si>
  <si>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</si>
  <si>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</si>
  <si>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</si>
  <si>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</si>
  <si>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</si>
  <si>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</si>
  <si>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</si>
  <si>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</si>
  <si>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</si>
  <si>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</si>
  <si>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</si>
  <si>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</si>
  <si>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</si>
  <si>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</si>
  <si>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</si>
  <si>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</si>
  <si>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</si>
  <si>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</si>
  <si>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</si>
  <si>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</si>
  <si>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</si>
  <si>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</si>
  <si>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</si>
  <si>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</si>
  <si>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</si>
  <si>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</si>
  <si>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</si>
  <si>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</si>
  <si>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</si>
  <si>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</si>
  <si>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</si>
  <si>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</si>
  <si>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</si>
  <si>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</si>
  <si>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</si>
  <si>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</si>
  <si>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</si>
  <si>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</si>
  <si>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</si>
  <si>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</si>
  <si>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</si>
  <si>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</si>
  <si>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</si>
  <si>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</si>
  <si>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</si>
  <si>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</si>
  <si>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</si>
  <si>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</si>
  <si>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</si>
  <si>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</si>
  <si>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</si>
  <si>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</si>
  <si>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</si>
  <si>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</si>
  <si>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</si>
  <si>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</si>
  <si>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</si>
  <si>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</si>
  <si>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</si>
  <si>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</si>
  <si>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</si>
  <si>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</si>
  <si>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</si>
  <si>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</si>
  <si>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</si>
  <si>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</si>
  <si>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</si>
  <si>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</si>
  <si>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</si>
  <si>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</si>
  <si>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</si>
  <si>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</si>
  <si>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</si>
  <si>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</si>
  <si>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</si>
  <si>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</si>
  <si>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</si>
  <si>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</si>
  <si>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</si>
  <si>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</si>
  <si>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</si>
  <si>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</si>
  <si>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</si>
  <si>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</si>
  <si>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</si>
  <si>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</si>
  <si>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</si>
  <si>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</si>
  <si>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</si>
  <si>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</si>
  <si>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</si>
  <si>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</si>
  <si>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</si>
  <si>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</si>
  <si>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</si>
  <si>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</si>
  <si>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</si>
  <si>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</si>
  <si>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</si>
  <si>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</si>
  <si>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</si>
  <si>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</si>
  <si>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</si>
  <si>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</si>
  <si>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</si>
  <si>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</si>
  <si>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</si>
  <si>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</si>
  <si>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</si>
  <si>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</si>
  <si>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</si>
  <si>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</si>
  <si>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</si>
  <si>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</si>
  <si>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</si>
  <si>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</si>
  <si>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</si>
  <si>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</si>
  <si>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</si>
  <si>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</si>
  <si>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</si>
  <si>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</si>
  <si>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</si>
  <si>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</si>
  <si>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</si>
  <si>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</si>
  <si>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</si>
  <si>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</si>
  <si>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</si>
  <si>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</si>
  <si>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</si>
  <si>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</si>
  <si>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</si>
  <si>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</si>
  <si>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</si>
  <si>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</si>
  <si>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</si>
  <si>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</si>
  <si>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</si>
  <si>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</si>
  <si>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</si>
  <si>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</si>
  <si>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</si>
  <si>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</si>
  <si>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</si>
  <si>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</si>
  <si>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</si>
  <si>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</si>
  <si>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</si>
  <si>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</si>
  <si>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</si>
  <si>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</si>
  <si>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</si>
  <si>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</si>
  <si>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</si>
  <si>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</si>
  <si>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</si>
  <si>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</si>
  <si>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</si>
  <si>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</si>
  <si>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</si>
  <si>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</si>
  <si>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</si>
  <si>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</si>
  <si>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</si>
  <si>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</si>
  <si>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</si>
  <si>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</si>
  <si>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</si>
  <si>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</si>
  <si>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</si>
  <si>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</si>
  <si>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</si>
  <si>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</si>
  <si>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</si>
  <si>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</si>
  <si>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</si>
  <si>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</si>
  <si>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</si>
  <si>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</si>
  <si>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</si>
  <si>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</si>
  <si>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</si>
  <si>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</si>
  <si>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</si>
  <si>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</si>
  <si>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</si>
  <si>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</si>
  <si>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</si>
  <si>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</si>
  <si>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</si>
  <si>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</si>
  <si>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</si>
  <si>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</si>
  <si>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</si>
  <si>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</si>
  <si>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</si>
  <si>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</si>
  <si>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</si>
  <si>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</si>
  <si>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</si>
  <si>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</si>
  <si>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</si>
  <si>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</si>
  <si>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</si>
  <si>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</si>
  <si>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</si>
  <si>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</si>
  <si>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</si>
  <si>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</si>
  <si>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</si>
  <si>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</si>
  <si>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</si>
  <si>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</si>
  <si>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</si>
  <si>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</si>
  <si>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</si>
  <si>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</si>
  <si>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</si>
  <si>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</si>
  <si>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</si>
  <si>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</si>
  <si>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</si>
  <si>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</si>
  <si>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</si>
  <si>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</si>
  <si>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</si>
  <si>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</si>
  <si>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</si>
  <si>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</si>
  <si>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</si>
  <si>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</si>
  <si>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</si>
  <si>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</si>
  <si>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</si>
  <si>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</si>
  <si>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</si>
  <si>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</si>
  <si>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</si>
  <si>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</si>
  <si>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</si>
  <si>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</si>
  <si>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</si>
  <si>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</si>
  <si>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</si>
  <si>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</si>
  <si>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</si>
  <si>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</si>
  <si>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</si>
  <si>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</si>
  <si>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</si>
  <si>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</si>
  <si>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</si>
  <si>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</si>
  <si>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</si>
  <si>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</si>
  <si>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</si>
  <si>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</si>
  <si>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</si>
  <si>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</si>
  <si>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</si>
  <si>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</si>
  <si>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</si>
  <si>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</si>
  <si>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</si>
  <si>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</si>
  <si>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</si>
  <si>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</si>
  <si>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</si>
  <si>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</si>
  <si>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</si>
  <si>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</si>
  <si>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</si>
  <si>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</si>
  <si>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</si>
  <si>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</si>
  <si>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</si>
  <si>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</si>
  <si>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</si>
  <si>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</si>
  <si>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</si>
  <si>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</si>
  <si>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</si>
  <si>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</si>
  <si>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</si>
  <si>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</si>
  <si>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</si>
  <si>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</si>
  <si>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</si>
  <si>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</si>
  <si>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</si>
  <si>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</si>
  <si>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</si>
  <si>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</si>
  <si>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</si>
  <si>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</si>
  <si>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</si>
  <si>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</si>
  <si>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</si>
  <si>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</si>
  <si>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</si>
  <si>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</si>
  <si>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</si>
  <si>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</si>
  <si>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</si>
  <si>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</si>
  <si>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</si>
  <si>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</si>
  <si>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</si>
  <si>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</si>
  <si>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</si>
  <si>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</si>
  <si>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</si>
  <si>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</si>
  <si>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</si>
  <si>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</si>
  <si>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</si>
  <si>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</si>
  <si>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</si>
  <si>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</si>
  <si>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</si>
  <si>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</si>
  <si>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</si>
  <si>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</si>
  <si>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</si>
  <si>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</si>
  <si>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</si>
  <si>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</si>
  <si>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</si>
  <si>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</si>
  <si>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</si>
  <si>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</si>
  <si>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</si>
  <si>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</si>
  <si>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</si>
  <si>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</si>
  <si>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</si>
  <si>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</si>
  <si>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</si>
  <si>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</si>
  <si>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</si>
  <si>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</si>
  <si>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</si>
  <si>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</si>
  <si>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</si>
  <si>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</si>
  <si>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</si>
  <si>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</si>
  <si>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</si>
  <si>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</si>
  <si>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</si>
  <si>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</si>
  <si>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</si>
  <si>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</si>
  <si>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</si>
  <si>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</si>
  <si>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</si>
  <si>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</si>
  <si>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</si>
  <si>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</si>
  <si>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</si>
  <si>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</si>
  <si>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</si>
  <si>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</si>
  <si>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</si>
  <si>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</si>
  <si>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</si>
  <si>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</si>
  <si>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</si>
  <si>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</si>
  <si>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</si>
  <si>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</si>
  <si>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</si>
  <si>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</si>
  <si>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</si>
  <si>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</si>
  <si>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</si>
  <si>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</si>
  <si>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</si>
  <si>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</si>
  <si>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</si>
  <si>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</si>
  <si>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</si>
  <si>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</si>
  <si>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</si>
  <si>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</si>
  <si>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</si>
  <si>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</si>
  <si>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</si>
  <si>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</si>
  <si>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</si>
  <si>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</si>
  <si>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</si>
  <si>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</si>
  <si>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</si>
  <si>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</si>
  <si>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</si>
  <si>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</si>
  <si>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</si>
  <si>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</si>
  <si>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</si>
  <si>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</si>
  <si>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</si>
  <si>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</si>
  <si>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</si>
  <si>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</si>
  <si>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</si>
  <si>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</si>
  <si>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</si>
  <si>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</si>
  <si>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</si>
  <si>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</si>
  <si>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</si>
  <si>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</si>
  <si>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</si>
  <si>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</si>
  <si>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</si>
  <si>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</si>
  <si>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</si>
  <si>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</si>
  <si>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</si>
  <si>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</si>
  <si>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</si>
  <si>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</si>
  <si>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</si>
  <si>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</si>
  <si>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</si>
  <si>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</si>
  <si>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</si>
  <si>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</si>
  <si>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</si>
  <si>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</si>
  <si>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</si>
  <si>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</si>
  <si>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</si>
  <si>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</si>
  <si>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</si>
  <si>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</si>
  <si>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</si>
  <si>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</si>
  <si>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</si>
  <si>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</si>
  <si>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</si>
  <si>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</si>
  <si>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</si>
  <si>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</si>
  <si>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</si>
  <si>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</si>
  <si>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</si>
  <si>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</si>
  <si>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</si>
  <si>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</si>
  <si>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</si>
  <si>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</si>
  <si>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</si>
  <si>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</si>
  <si>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</si>
  <si>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</si>
  <si>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</si>
  <si>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</si>
  <si>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</si>
  <si>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</si>
  <si>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</si>
  <si>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</si>
  <si>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</si>
  <si>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</si>
  <si>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</si>
  <si>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</si>
  <si>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</si>
  <si>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</si>
  <si>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</si>
  <si>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</si>
  <si>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</si>
  <si>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</si>
  <si>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</si>
  <si>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</si>
  <si>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</si>
  <si>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</si>
  <si>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</si>
  <si>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</si>
  <si>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</si>
  <si>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</si>
  <si>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</si>
  <si>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</si>
  <si>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</si>
  <si>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</si>
  <si>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</si>
  <si>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</si>
  <si>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</si>
  <si>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</si>
  <si>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</si>
  <si>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</si>
  <si>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</si>
  <si>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</si>
  <si>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</si>
  <si>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</si>
  <si>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</si>
  <si>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</si>
  <si>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</si>
  <si>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</si>
  <si>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</si>
  <si>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</si>
  <si>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</si>
  <si>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</si>
  <si>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</si>
  <si>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</si>
  <si>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</si>
  <si>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</si>
  <si>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</si>
  <si>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</si>
  <si>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</si>
  <si>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</si>
  <si>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</si>
  <si>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</si>
  <si>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</si>
  <si>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</si>
  <si>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</si>
  <si>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</si>
  <si>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</si>
  <si>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</si>
  <si>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</si>
  <si>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</si>
  <si>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</si>
  <si>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</si>
  <si>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</si>
  <si>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</si>
  <si>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</si>
  <si>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</si>
  <si>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</si>
  <si>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</si>
  <si>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</si>
  <si>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</si>
  <si>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</si>
  <si>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</si>
  <si>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</si>
  <si>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</si>
  <si>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</si>
  <si>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</si>
  <si>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</si>
  <si>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</si>
  <si>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</si>
  <si>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</si>
  <si>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</si>
  <si>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</si>
  <si>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</si>
  <si>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</si>
  <si>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</si>
  <si>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</si>
  <si>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</si>
  <si>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</si>
  <si>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</si>
  <si>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</si>
  <si>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</si>
  <si>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</si>
  <si>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</si>
  <si>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</si>
  <si>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</si>
  <si>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</si>
  <si>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</si>
  <si>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</si>
  <si>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</si>
  <si>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</si>
  <si>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</si>
  <si>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</si>
  <si>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</si>
  <si>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</si>
  <si>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</si>
  <si>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</si>
  <si>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</si>
  <si>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</si>
  <si>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</si>
  <si>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</si>
  <si>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</si>
  <si>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</si>
  <si>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</si>
  <si>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</si>
  <si>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</si>
  <si>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</si>
  <si>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</si>
  <si>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</si>
  <si>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</si>
  <si>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</si>
  <si>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</si>
  <si>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</si>
  <si>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</si>
  <si>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</si>
  <si>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</si>
  <si>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</si>
  <si>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</si>
  <si>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</si>
  <si>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</si>
  <si>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</si>
  <si>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</si>
  <si>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</si>
  <si>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</si>
  <si>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</si>
  <si>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</si>
  <si>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</si>
  <si>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</si>
  <si>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</si>
  <si>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</si>
  <si>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</si>
  <si>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</si>
  <si>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</si>
  <si>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</si>
  <si>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</si>
  <si>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</si>
  <si>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</si>
  <si>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</si>
  <si>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</si>
  <si>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</si>
  <si>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</si>
  <si>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</si>
  <si>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</si>
  <si>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</si>
  <si>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</si>
  <si>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</si>
  <si>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</si>
  <si>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</si>
  <si>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</si>
  <si>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</si>
  <si>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</si>
  <si>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</si>
  <si>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</si>
  <si>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</si>
  <si>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</si>
  <si>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</si>
  <si>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</si>
  <si>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</si>
  <si>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</si>
  <si>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</si>
  <si>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</si>
  <si>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</si>
  <si>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</si>
  <si>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</si>
  <si>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</si>
  <si>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</si>
  <si>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</si>
  <si>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</si>
  <si>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</si>
  <si>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</si>
  <si>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</si>
  <si>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</si>
  <si>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</si>
  <si>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</si>
  <si>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</si>
  <si>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</si>
  <si>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</si>
  <si>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</si>
  <si>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</si>
  <si>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</si>
  <si>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</si>
  <si>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</si>
  <si>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</si>
  <si>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</si>
  <si>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</si>
  <si>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</si>
  <si>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</si>
  <si>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</si>
  <si>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</si>
  <si>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</si>
  <si>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</si>
  <si>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</si>
  <si>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</si>
  <si>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</si>
  <si>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</si>
  <si>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</si>
  <si>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</si>
  <si>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</si>
  <si>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</si>
  <si>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</si>
  <si>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</si>
  <si>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</si>
  <si>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</si>
  <si>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</si>
  <si>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</si>
  <si>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</si>
  <si>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</si>
  <si>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</si>
  <si>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</si>
  <si>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</si>
  <si>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</si>
  <si>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</si>
  <si>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</si>
  <si>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</si>
  <si>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</si>
  <si>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</si>
  <si>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</si>
  <si>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</si>
  <si>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</si>
  <si>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</si>
  <si>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</si>
  <si>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</si>
  <si>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</si>
  <si>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</si>
  <si>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</si>
  <si>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</si>
  <si>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</si>
  <si>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</si>
  <si>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</si>
  <si>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</si>
  <si>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</si>
  <si>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</si>
  <si>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</si>
  <si>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</si>
  <si>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</si>
  <si>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</si>
  <si>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</si>
  <si>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</si>
  <si>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</si>
  <si>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</si>
  <si>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</si>
  <si>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</si>
  <si>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</si>
  <si>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</si>
  <si>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</si>
  <si>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</si>
  <si>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</si>
  <si>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</si>
  <si>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</si>
  <si>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</si>
  <si>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</si>
  <si>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</si>
  <si>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</si>
  <si>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</si>
  <si>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</si>
  <si>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</si>
  <si>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</si>
  <si>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</si>
  <si>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</si>
  <si>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</si>
  <si>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</si>
  <si>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</si>
  <si>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</si>
  <si>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</si>
  <si>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</si>
  <si>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</si>
  <si>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</si>
  <si>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</si>
  <si>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</si>
  <si>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</si>
  <si>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</si>
  <si>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</si>
  <si>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</si>
  <si>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</si>
  <si>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</si>
  <si>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</si>
  <si>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</si>
  <si>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</si>
  <si>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</si>
  <si>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</si>
  <si>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</si>
  <si>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</si>
  <si>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</si>
  <si>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</si>
  <si>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</si>
  <si>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</si>
  <si>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</si>
  <si>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</si>
  <si>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</si>
  <si>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</si>
  <si>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</si>
  <si>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</si>
  <si>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</si>
  <si>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</si>
  <si>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</si>
  <si>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</si>
  <si>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</si>
  <si>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</si>
  <si>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</si>
  <si>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</si>
  <si>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</si>
  <si>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</si>
  <si>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</si>
  <si>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</si>
  <si>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</si>
  <si>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</si>
  <si>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</si>
  <si>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</si>
  <si>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</si>
  <si>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</si>
  <si>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</si>
  <si>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</si>
  <si>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</si>
  <si>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</si>
  <si>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</si>
  <si>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</si>
  <si>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</si>
  <si>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</si>
  <si>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</si>
  <si>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</si>
  <si>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</si>
  <si>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</si>
  <si>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</si>
  <si>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</si>
  <si>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</si>
  <si>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</si>
  <si>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</si>
  <si>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</si>
  <si>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</si>
  <si>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</si>
  <si>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</si>
  <si>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</si>
  <si>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</si>
  <si>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</si>
  <si>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</si>
  <si>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</si>
  <si>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</si>
  <si>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</si>
  <si>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</si>
  <si>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</si>
  <si>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</si>
  <si>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</si>
  <si>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</si>
  <si>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</si>
  <si>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</si>
  <si>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</si>
  <si>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</si>
  <si>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</si>
  <si>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</si>
  <si>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</si>
  <si>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</si>
  <si>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</si>
  <si>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</si>
  <si>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</si>
  <si>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</si>
  <si>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</si>
  <si>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</si>
  <si>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</si>
  <si>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</si>
  <si>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</si>
  <si>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</si>
  <si>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</si>
  <si>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</si>
  <si>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</si>
  <si>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</si>
  <si>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</si>
  <si>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</si>
  <si>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</si>
  <si>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</si>
  <si>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</si>
  <si>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</si>
  <si>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</si>
  <si>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</si>
  <si>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</si>
  <si>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</si>
  <si>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</si>
  <si>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</si>
  <si>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</si>
  <si>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</si>
  <si>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</si>
  <si>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</si>
  <si>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</si>
  <si>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</si>
  <si>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</si>
  <si>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</si>
  <si>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</si>
  <si>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</si>
  <si>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</si>
  <si>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</si>
  <si>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</si>
  <si>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</si>
  <si>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</si>
  <si>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</si>
  <si>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</si>
  <si>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</si>
  <si>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</si>
  <si>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</si>
  <si>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</si>
  <si>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</si>
  <si>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</si>
  <si>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</si>
  <si>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</si>
  <si>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</si>
  <si>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</si>
  <si>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</si>
  <si>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</si>
  <si>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</si>
  <si>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</si>
  <si>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</si>
  <si>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</si>
  <si>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</si>
  <si>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</si>
  <si>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</si>
  <si>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</si>
  <si>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</si>
  <si>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</si>
  <si>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</si>
  <si>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</si>
  <si>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</si>
  <si>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</si>
  <si>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</si>
  <si>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</si>
  <si>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</si>
  <si>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</si>
  <si>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</si>
  <si>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</si>
  <si>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</si>
  <si>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</si>
  <si>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</si>
  <si>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</si>
  <si>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</si>
  <si>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</si>
  <si>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</si>
  <si>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</si>
  <si>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</si>
  <si>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</si>
  <si>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</si>
  <si>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</si>
  <si>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</si>
  <si>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</si>
  <si>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</si>
  <si>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</si>
  <si>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</si>
  <si>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</si>
  <si>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</si>
  <si>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</si>
  <si>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</si>
  <si>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</si>
  <si>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</si>
  <si>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</si>
  <si>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</si>
  <si>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</si>
  <si>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</si>
  <si>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</si>
  <si>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</si>
  <si>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</si>
  <si>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</si>
  <si>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</si>
  <si>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</si>
  <si>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</si>
  <si>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</si>
  <si>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</si>
  <si>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</si>
  <si>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</si>
  <si>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</si>
  <si>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</si>
  <si>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</si>
  <si>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</si>
  <si>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</si>
  <si>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</si>
  <si>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</si>
  <si>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</si>
  <si>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</si>
  <si>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</si>
  <si>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</si>
  <si>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</si>
  <si>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</si>
  <si>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</si>
  <si>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</si>
  <si>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</si>
  <si>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</si>
  <si>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</si>
  <si>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</si>
  <si>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</si>
  <si>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</si>
  <si>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</si>
  <si>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</si>
  <si>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</si>
  <si>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</si>
  <si>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</si>
  <si>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</si>
  <si>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</si>
  <si>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</si>
  <si>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</si>
  <si>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</si>
  <si>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</si>
  <si>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</si>
  <si>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</si>
  <si>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</si>
  <si>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</si>
  <si>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</si>
  <si>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</si>
  <si>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</si>
  <si>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</si>
  <si>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</si>
  <si>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</si>
  <si>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</si>
  <si>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</si>
  <si>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</si>
  <si>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</si>
  <si>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</si>
  <si>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</si>
  <si>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</si>
  <si>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</si>
  <si>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</si>
  <si>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</si>
  <si>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</si>
  <si>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</si>
  <si>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</si>
  <si>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</si>
  <si>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</si>
  <si>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</si>
  <si>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</si>
  <si>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</si>
  <si>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</si>
  <si>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</si>
  <si>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</si>
  <si>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</si>
  <si>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</si>
  <si>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</si>
  <si>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</si>
  <si>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</si>
  <si>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</si>
  <si>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</si>
  <si>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</si>
  <si>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</si>
  <si>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</si>
  <si>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</si>
  <si>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</si>
  <si>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</si>
  <si>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</si>
  <si>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</si>
  <si>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</si>
  <si>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</si>
  <si>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</si>
  <si>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</si>
  <si>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</si>
  <si>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</si>
  <si>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</si>
  <si>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</si>
  <si>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</si>
  <si>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</si>
  <si>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</si>
  <si>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</si>
  <si>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</si>
  <si>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</si>
  <si>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</si>
  <si>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</si>
  <si>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</si>
  <si>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</si>
  <si>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</si>
  <si>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</si>
  <si>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</si>
  <si>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</si>
  <si>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</si>
  <si>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</si>
  <si>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</si>
  <si>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</si>
  <si>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</si>
  <si>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</si>
  <si>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</si>
  <si>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</si>
  <si>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</si>
  <si>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</si>
  <si>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</si>
  <si>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</si>
  <si>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</si>
  <si>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</si>
  <si>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</si>
  <si>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</si>
  <si>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</si>
  <si>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</si>
  <si>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</si>
  <si>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</si>
  <si>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</si>
  <si>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</si>
  <si>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</si>
  <si>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</si>
  <si>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</si>
  <si>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</si>
  <si>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</si>
  <si>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</si>
  <si>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</si>
  <si>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</si>
  <si>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</si>
  <si>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</si>
  <si>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</si>
  <si>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</si>
  <si>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</si>
  <si>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</si>
  <si>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</si>
  <si>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</si>
  <si>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</si>
  <si>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</si>
  <si>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</si>
  <si>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</si>
  <si>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</si>
  <si>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</si>
  <si>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</si>
  <si>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</si>
  <si>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</si>
  <si>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</si>
  <si>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</si>
  <si>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</si>
  <si>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</si>
  <si>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</si>
  <si>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</si>
  <si>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</si>
  <si>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</si>
  <si>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</si>
  <si>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</si>
  <si>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</si>
  <si>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</si>
  <si>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</si>
  <si>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</si>
  <si>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</si>
  <si>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</si>
  <si>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</si>
  <si>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</si>
  <si>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</si>
  <si>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</si>
  <si>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</si>
  <si>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</si>
  <si>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</si>
  <si>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</si>
  <si>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</si>
  <si>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</si>
  <si>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</si>
  <si>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</si>
  <si>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</si>
  <si>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</si>
  <si>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</si>
  <si>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</si>
  <si>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</si>
  <si>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</si>
  <si>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</si>
  <si>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</si>
  <si>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</si>
  <si>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</si>
  <si>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</si>
  <si>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</si>
  <si>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</si>
  <si>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</si>
  <si>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</si>
  <si>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</si>
  <si>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</si>
  <si>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</si>
  <si>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</si>
  <si>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</si>
  <si>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</si>
  <si>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</si>
  <si>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</si>
  <si>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</si>
  <si>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</si>
  <si>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</si>
  <si>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</si>
  <si>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</si>
  <si>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</si>
  <si>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</si>
  <si>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</si>
  <si>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</si>
  <si>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</si>
  <si>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</si>
  <si>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</si>
  <si>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</si>
  <si>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</si>
  <si>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</si>
  <si>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</si>
  <si>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</si>
  <si>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</si>
  <si>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</si>
  <si>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</si>
  <si>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</si>
  <si>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</si>
  <si>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</si>
  <si>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</si>
  <si>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</si>
  <si>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</si>
  <si>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</si>
  <si>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</si>
  <si>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</si>
  <si>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</si>
  <si>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</si>
  <si>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</si>
  <si>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</si>
  <si>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</si>
  <si>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</si>
  <si>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</si>
  <si>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</si>
  <si>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</si>
  <si>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</si>
  <si>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</si>
  <si>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</si>
  <si>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</si>
  <si>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</si>
  <si>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</si>
  <si>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</si>
  <si>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</si>
  <si>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</si>
  <si>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</si>
  <si>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</si>
  <si>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</si>
  <si>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</si>
  <si>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</si>
  <si>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</si>
  <si>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</si>
  <si>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</si>
  <si>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</si>
  <si>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</si>
  <si>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</si>
  <si>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</si>
  <si>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</si>
  <si>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</si>
  <si>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</si>
  <si>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</si>
  <si>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</si>
  <si>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</si>
  <si>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</si>
  <si>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</si>
  <si>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</si>
  <si>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</si>
  <si>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</si>
  <si>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</si>
  <si>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</si>
  <si>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</si>
  <si>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</si>
  <si>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</si>
  <si>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</si>
  <si>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</si>
  <si>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</si>
  <si>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</si>
  <si>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</si>
  <si>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</si>
  <si>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</si>
  <si>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</si>
  <si>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</si>
  <si>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</si>
  <si>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</si>
  <si>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</si>
  <si>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</si>
  <si>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</si>
  <si>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</si>
  <si>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</si>
  <si>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</si>
  <si>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</si>
  <si>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</si>
  <si>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</si>
  <si>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</si>
  <si>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</si>
  <si>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</si>
  <si>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</si>
  <si>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</si>
  <si>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</si>
  <si>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</si>
  <si>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</si>
  <si>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</si>
  <si>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</si>
  <si>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</si>
  <si>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</si>
  <si>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</si>
  <si>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</si>
  <si>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</si>
  <si>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</si>
  <si>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</si>
  <si>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</si>
  <si>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</si>
  <si>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</si>
  <si>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</si>
  <si>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</si>
  <si>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</si>
  <si>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</si>
  <si>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</si>
  <si>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</si>
  <si>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</si>
  <si>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</si>
  <si>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</si>
  <si>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</si>
  <si>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</si>
  <si>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</si>
  <si>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</si>
  <si>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</si>
  <si>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</si>
  <si>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</si>
  <si>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</si>
  <si>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</si>
  <si>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</si>
  <si>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</si>
  <si>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</si>
  <si>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</si>
  <si>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</si>
  <si>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</si>
  <si>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</si>
  <si>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</si>
  <si>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</si>
  <si>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</si>
  <si>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</si>
  <si>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</si>
  <si>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</si>
  <si>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</si>
  <si>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</si>
  <si>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</si>
  <si>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</si>
  <si>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</si>
  <si>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</si>
  <si>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</si>
  <si>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</si>
  <si>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</si>
  <si>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</si>
  <si>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</si>
  <si>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</si>
  <si>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</si>
  <si>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</si>
  <si>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</si>
  <si>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</si>
  <si>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</si>
  <si>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</si>
  <si>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</si>
  <si>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</si>
  <si>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</si>
  <si>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</si>
  <si>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</si>
  <si>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</si>
  <si>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</si>
  <si>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</si>
  <si>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</si>
  <si>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</si>
  <si>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</si>
  <si>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</si>
  <si>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</si>
  <si>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</si>
  <si>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</si>
  <si>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</si>
  <si>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</si>
  <si>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</si>
  <si>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</si>
  <si>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</si>
  <si>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</si>
  <si>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</si>
  <si>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</si>
  <si>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</si>
  <si>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</si>
  <si>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</si>
  <si>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</si>
  <si>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</si>
  <si>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</si>
  <si>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</si>
  <si>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</si>
  <si>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</si>
  <si>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</si>
  <si>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</si>
  <si>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</si>
  <si>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</si>
  <si>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</si>
  <si>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</si>
  <si>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</si>
  <si>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</si>
  <si>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</si>
  <si>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</si>
  <si>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</si>
  <si>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</si>
  <si>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</si>
  <si>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</si>
  <si>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</si>
  <si>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</si>
  <si>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</si>
  <si>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</si>
  <si>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</si>
  <si>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</si>
  <si>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</si>
  <si>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</si>
  <si>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</si>
  <si>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</si>
  <si>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</si>
  <si>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</si>
  <si>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</si>
  <si>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</si>
  <si>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</si>
  <si>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</si>
  <si>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</si>
  <si>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</si>
  <si>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</si>
  <si>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</si>
  <si>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</si>
  <si>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</si>
  <si>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</si>
  <si>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</si>
  <si>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</si>
  <si>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</si>
  <si>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</si>
  <si>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</si>
  <si>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</si>
  <si>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</si>
  <si>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</si>
  <si>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</si>
  <si>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</si>
  <si>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</si>
  <si>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</si>
  <si>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</si>
  <si>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</si>
  <si>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</si>
  <si>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</si>
  <si>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</si>
  <si>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</si>
  <si>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</si>
  <si>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</si>
  <si>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</si>
  <si>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</si>
  <si>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</si>
  <si>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</si>
  <si>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</si>
  <si>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</si>
  <si>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</si>
  <si>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</si>
  <si>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</si>
  <si>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</si>
  <si>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</si>
  <si>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</si>
  <si>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</si>
  <si>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</si>
  <si>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</si>
  <si>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</si>
  <si>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</si>
  <si>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</si>
  <si>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</si>
  <si>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</si>
  <si>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</si>
  <si>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</si>
  <si>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</si>
  <si>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</si>
  <si>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</si>
  <si>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</si>
  <si>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</si>
  <si>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</si>
  <si>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</si>
  <si>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</si>
  <si>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</si>
  <si>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</si>
  <si>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</si>
  <si>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</si>
  <si>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</si>
  <si>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</si>
  <si>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</si>
  <si>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</si>
  <si>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</si>
  <si>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</si>
  <si>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</si>
  <si>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</si>
  <si>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</si>
  <si>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</si>
  <si>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</si>
  <si>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</si>
  <si>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</si>
  <si>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</si>
  <si>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</si>
  <si>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</si>
  <si>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</si>
  <si>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</si>
  <si>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</si>
  <si>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</si>
  <si>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</si>
  <si>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</si>
  <si>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</si>
  <si>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</si>
  <si>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</si>
  <si>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</si>
  <si>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</si>
  <si>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</si>
  <si>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</si>
  <si>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</si>
  <si>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</si>
  <si>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</si>
  <si>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</si>
  <si>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</si>
  <si>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</si>
  <si>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</si>
  <si>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</si>
  <si>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</si>
  <si>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</si>
  <si>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</si>
  <si>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</si>
  <si>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</si>
  <si>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</si>
  <si>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</si>
  <si>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</si>
  <si>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</si>
  <si>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</si>
  <si>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</si>
  <si>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</si>
  <si>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</si>
  <si>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</si>
  <si>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</si>
  <si>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</si>
  <si>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</si>
  <si>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</si>
  <si>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</si>
  <si>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</si>
  <si>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</si>
  <si>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</si>
  <si>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</si>
  <si>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</si>
  <si>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</si>
  <si>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</si>
  <si>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</si>
  <si>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</si>
  <si>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</si>
  <si>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</si>
  <si>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</si>
  <si>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</si>
  <si>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</si>
  <si>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</si>
  <si>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</si>
  <si>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</si>
  <si>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</si>
  <si>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</si>
  <si>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</si>
  <si>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</si>
  <si>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</si>
  <si>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</si>
  <si>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</si>
  <si>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</si>
  <si>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</si>
  <si>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</si>
  <si>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</si>
  <si>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</si>
  <si>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</si>
  <si>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</si>
  <si>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</si>
  <si>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</si>
  <si>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</si>
  <si>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</si>
  <si>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</si>
  <si>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</si>
  <si>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</si>
  <si>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</si>
  <si>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</si>
  <si>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</si>
  <si>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</si>
  <si>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</si>
  <si>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</si>
  <si>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</si>
  <si>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</si>
  <si>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</si>
  <si>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</si>
  <si>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</si>
  <si>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</si>
  <si>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</si>
  <si>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</si>
  <si>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</si>
  <si>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</si>
  <si>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</si>
  <si>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</si>
  <si>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</si>
  <si>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</si>
  <si>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</si>
  <si>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</si>
  <si>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</si>
  <si>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</si>
  <si>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</si>
  <si>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</si>
  <si>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</si>
  <si>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</si>
  <si>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</si>
  <si>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</si>
  <si>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</si>
  <si>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</si>
  <si>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</si>
  <si>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</si>
  <si>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</si>
  <si>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</si>
  <si>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</si>
  <si>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</si>
  <si>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</si>
  <si>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</si>
  <si>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</si>
  <si>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</si>
  <si>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</si>
  <si>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</si>
  <si>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</si>
  <si>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</si>
  <si>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</si>
  <si>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</si>
  <si>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</si>
  <si>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</si>
  <si>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</si>
  <si>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</si>
  <si>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</si>
  <si>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</si>
  <si>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</si>
  <si>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</si>
  <si>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</si>
  <si>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</si>
  <si>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</si>
  <si>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</si>
  <si>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</si>
  <si>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</si>
  <si>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</si>
  <si>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</si>
  <si>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</si>
  <si>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</si>
  <si>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</si>
  <si>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</si>
  <si>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</si>
  <si>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</si>
  <si>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</si>
  <si>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</si>
  <si>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</si>
  <si>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</si>
  <si>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</si>
  <si>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</si>
  <si>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</si>
  <si>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</si>
  <si>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</si>
  <si>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</si>
  <si>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</si>
  <si>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</si>
  <si>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</si>
  <si>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</si>
  <si>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</si>
  <si>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</si>
  <si>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</si>
  <si>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</si>
  <si>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</si>
  <si>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</si>
  <si>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</si>
  <si>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</si>
  <si>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</si>
  <si>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</si>
  <si>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</si>
  <si>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</si>
  <si>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</si>
  <si>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</si>
  <si>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</si>
  <si>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</si>
  <si>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</si>
  <si>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</si>
  <si>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</si>
  <si>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</si>
  <si>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</si>
  <si>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</si>
  <si>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</si>
  <si>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</si>
  <si>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</si>
  <si>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</si>
  <si>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</si>
  <si>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</si>
  <si>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</si>
  <si>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</si>
  <si>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</si>
  <si>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</si>
  <si>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</si>
  <si>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</si>
  <si>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</si>
  <si>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</si>
  <si>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</si>
  <si>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</si>
  <si>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</si>
  <si>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</si>
  <si>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</si>
  <si>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</si>
  <si>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</si>
  <si>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</si>
  <si>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</si>
  <si>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</si>
  <si>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</si>
  <si>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</si>
  <si>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</si>
  <si>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</si>
  <si>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</si>
  <si>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</si>
  <si>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</si>
  <si>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</si>
  <si>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</si>
  <si>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</si>
  <si>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</si>
  <si>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</si>
  <si>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</si>
  <si>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</si>
  <si>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</si>
  <si>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</si>
  <si>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</si>
  <si>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</si>
  <si>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</si>
  <si>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</si>
  <si>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</si>
  <si>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</si>
  <si>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</si>
  <si>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</si>
  <si>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</si>
  <si>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</si>
  <si>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</si>
  <si>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</si>
  <si>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</si>
  <si>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</si>
  <si>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</si>
  <si>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</si>
  <si>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</si>
  <si>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</si>
  <si>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</si>
  <si>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</si>
  <si>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</si>
  <si>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</si>
  <si>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</si>
  <si>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</si>
  <si>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</si>
  <si>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</si>
  <si>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</si>
  <si>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</si>
  <si>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</si>
  <si>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</si>
  <si>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</si>
  <si>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</si>
  <si>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</si>
  <si>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</si>
  <si>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</si>
  <si>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</si>
  <si>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</si>
  <si>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</si>
  <si>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</si>
  <si>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</si>
  <si>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</si>
  <si>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</si>
  <si>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</si>
  <si>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</si>
  <si>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</si>
  <si>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</si>
  <si>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</si>
  <si>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</si>
  <si>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</si>
  <si>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</si>
  <si>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</si>
  <si>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</si>
  <si>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</si>
  <si>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</si>
  <si>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</si>
  <si>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</si>
  <si>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</si>
  <si>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</si>
  <si>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</si>
  <si>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</si>
  <si>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</si>
  <si>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</si>
  <si>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</si>
  <si>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</si>
  <si>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</si>
  <si>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</si>
  <si>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</si>
  <si>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</si>
  <si>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</si>
  <si>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</si>
  <si>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</si>
  <si>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</si>
  <si>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</si>
  <si>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</si>
  <si>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</si>
  <si>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</si>
  <si>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</si>
  <si>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</si>
  <si>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</si>
  <si>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</si>
  <si>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</si>
  <si>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</si>
  <si>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</si>
  <si>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</si>
  <si>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</si>
  <si>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</si>
  <si>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</si>
  <si>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</si>
  <si>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</si>
  <si>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</si>
  <si>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</si>
  <si>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</si>
  <si>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</si>
  <si>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</si>
  <si>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</si>
  <si>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</si>
  <si>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</si>
  <si>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</si>
  <si>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</si>
  <si>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</si>
  <si>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</si>
  <si>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</si>
  <si>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</si>
  <si>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</si>
  <si>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</si>
  <si>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</si>
  <si>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</si>
  <si>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</si>
  <si>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</si>
  <si>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</si>
  <si>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</si>
  <si>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</si>
  <si>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</si>
  <si>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</si>
  <si>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</si>
  <si>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</si>
  <si>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</si>
  <si>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</si>
  <si>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</si>
  <si>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</si>
  <si>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</si>
  <si>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</si>
  <si>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</si>
  <si>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</si>
  <si>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</si>
  <si>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</si>
  <si>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</si>
  <si>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</si>
  <si>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</si>
  <si>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</si>
  <si>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</si>
  <si>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</si>
  <si>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</si>
  <si>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</si>
  <si>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</si>
  <si>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</si>
  <si>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</si>
  <si>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</si>
  <si>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</si>
  <si>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</si>
  <si>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</si>
  <si>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</si>
  <si>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</si>
  <si>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</si>
  <si>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</si>
  <si>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</si>
  <si>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</si>
  <si>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</si>
  <si>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</si>
  <si>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</si>
  <si>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</si>
  <si>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</si>
  <si>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</si>
  <si>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</si>
  <si>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</si>
  <si>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</si>
  <si>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</si>
  <si>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</si>
  <si>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</si>
  <si>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</si>
  <si>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</si>
  <si>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</si>
  <si>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</si>
  <si>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</si>
  <si>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</si>
  <si>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</si>
  <si>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</si>
  <si>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</si>
  <si>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</si>
  <si>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</si>
  <si>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</si>
  <si>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</si>
  <si>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</si>
  <si>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</si>
  <si>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</si>
  <si>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</si>
  <si>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</si>
  <si>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</si>
  <si>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</si>
  <si>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</si>
  <si>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</si>
  <si>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</si>
  <si>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</si>
  <si>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</si>
  <si>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</si>
  <si>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</si>
  <si>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</si>
  <si>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</si>
  <si>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</si>
  <si>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</si>
  <si>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</si>
  <si>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</si>
  <si>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</si>
  <si>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</si>
  <si>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</si>
  <si>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</si>
  <si>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</si>
  <si>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</si>
  <si>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</si>
  <si>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</si>
  <si>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</si>
  <si>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</si>
  <si>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</si>
  <si>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</si>
  <si>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</si>
  <si>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</si>
  <si>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</si>
  <si>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</si>
  <si>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</si>
  <si>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</si>
  <si>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</si>
  <si>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</si>
  <si>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</si>
  <si>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</si>
  <si>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</si>
  <si>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</si>
  <si>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</si>
  <si>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</si>
  <si>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</si>
  <si>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</si>
  <si>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</si>
  <si>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</si>
  <si>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</si>
  <si>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</si>
  <si>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</si>
  <si>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</si>
  <si>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</si>
  <si>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</si>
  <si>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</si>
  <si>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</si>
  <si>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</si>
  <si>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</si>
  <si>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</si>
  <si>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</si>
  <si>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</si>
  <si>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</si>
  <si>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</si>
  <si>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</si>
  <si>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</si>
  <si>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</si>
  <si>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</si>
  <si>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</si>
  <si>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</si>
  <si>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</si>
  <si>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</si>
  <si>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</si>
  <si>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</si>
  <si>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</si>
  <si>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</si>
  <si>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</si>
  <si>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</si>
  <si>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</si>
  <si>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</si>
  <si>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</si>
  <si>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</si>
  <si>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</si>
  <si>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</si>
  <si>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</si>
  <si>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</si>
  <si>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</si>
  <si>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</si>
  <si>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</si>
  <si>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</si>
  <si>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</si>
  <si>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</si>
  <si>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</si>
  <si>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</si>
  <si>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</si>
  <si>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</si>
  <si>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</si>
  <si>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</si>
  <si>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</si>
  <si>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</si>
  <si>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</si>
  <si>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</si>
  <si>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</si>
  <si>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</si>
  <si>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</si>
  <si>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</si>
  <si>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</si>
  <si>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</si>
  <si>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</si>
  <si>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</si>
  <si>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</si>
  <si>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</si>
  <si>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</si>
  <si>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</si>
  <si>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</si>
  <si>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</si>
  <si>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</si>
  <si>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</si>
  <si>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</si>
  <si>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</si>
  <si>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</si>
  <si>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</si>
  <si>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</si>
  <si>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</si>
  <si>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</si>
  <si>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</si>
  <si>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</si>
  <si>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</si>
  <si>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</si>
  <si>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</si>
  <si>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</si>
  <si>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</si>
  <si>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</si>
  <si>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</si>
  <si>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</si>
  <si>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</si>
  <si>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</si>
  <si>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</si>
  <si>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</si>
  <si>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</si>
  <si>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</si>
  <si>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</si>
  <si>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</si>
  <si>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</si>
  <si>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</si>
  <si>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</si>
  <si>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</si>
  <si>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</si>
  <si>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</si>
  <si>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</si>
  <si>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</si>
  <si>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</si>
  <si>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</si>
  <si>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</si>
  <si>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</si>
  <si>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</si>
  <si>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</si>
  <si>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</si>
  <si>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</si>
  <si>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</si>
  <si>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</si>
  <si>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</si>
  <si>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</si>
  <si>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</si>
  <si>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</si>
  <si>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</si>
  <si>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</si>
  <si>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</si>
  <si>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</si>
  <si>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</si>
  <si>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</si>
  <si>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</si>
  <si>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</si>
  <si>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</si>
  <si>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</si>
  <si>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</si>
  <si>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</si>
  <si>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</si>
  <si>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</si>
  <si>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</si>
  <si>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</si>
  <si>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</si>
  <si>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</si>
  <si>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</si>
  <si>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</si>
  <si>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</si>
  <si>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</si>
  <si>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</si>
  <si>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</si>
  <si>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</si>
  <si>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</si>
  <si>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</si>
  <si>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</si>
  <si>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</si>
  <si>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</si>
  <si>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</si>
  <si>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</si>
  <si>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</si>
  <si>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</si>
  <si>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</si>
  <si>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</si>
  <si>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</si>
  <si>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</si>
  <si>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</si>
  <si>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</si>
  <si>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</si>
  <si>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</si>
  <si>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</si>
  <si>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</si>
  <si>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</si>
  <si>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</si>
  <si>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</si>
  <si>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</si>
  <si>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</si>
  <si>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</si>
  <si>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</si>
  <si>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</si>
  <si>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</si>
  <si>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</si>
  <si>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</si>
  <si>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</si>
  <si>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</si>
  <si>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</si>
  <si>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</si>
  <si>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</si>
  <si>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</si>
  <si>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</si>
  <si>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</si>
  <si>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</si>
  <si>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</si>
  <si>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</si>
  <si>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</si>
  <si>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</si>
  <si>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</si>
  <si>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</si>
  <si>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</si>
  <si>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</si>
  <si>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</si>
  <si>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</si>
  <si>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</si>
  <si>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</si>
  <si>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</si>
  <si>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</si>
  <si>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</si>
  <si>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</si>
  <si>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</si>
  <si>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</si>
  <si>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</si>
  <si>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</si>
  <si>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</si>
  <si>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</si>
  <si>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</si>
  <si>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</si>
  <si>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</si>
  <si>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</si>
  <si>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</si>
  <si>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</si>
  <si>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</si>
  <si>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</si>
  <si>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</si>
  <si>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</si>
  <si>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</si>
  <si>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</si>
  <si>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</si>
  <si>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</si>
  <si>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</si>
  <si>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</si>
  <si>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</si>
  <si>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</si>
  <si>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</si>
  <si>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</si>
  <si>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</si>
  <si>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</si>
  <si>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</si>
  <si>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</si>
  <si>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</si>
  <si>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</si>
  <si>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</si>
  <si>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</si>
  <si>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</si>
  <si>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</si>
  <si>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</si>
  <si>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</si>
  <si>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</si>
  <si>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</si>
  <si>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</si>
  <si>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</si>
  <si>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</si>
  <si>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</si>
  <si>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</si>
  <si>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</si>
  <si>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</si>
  <si>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</si>
  <si>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</si>
  <si>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</si>
  <si>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</si>
  <si>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</si>
  <si>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</si>
  <si>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</si>
  <si>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</si>
  <si>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</si>
  <si>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</si>
  <si>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</si>
  <si>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</si>
  <si>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</si>
  <si>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</si>
  <si>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</si>
  <si>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</si>
  <si>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</si>
  <si>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</si>
  <si>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</si>
  <si>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</si>
  <si>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</si>
  <si>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</si>
  <si>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</si>
  <si>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</si>
  <si>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</si>
  <si>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</si>
  <si>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</si>
  <si>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</si>
  <si>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</si>
  <si>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</si>
  <si>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</si>
  <si>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</si>
  <si>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</si>
  <si>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</si>
  <si>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</si>
  <si>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</si>
  <si>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</si>
  <si>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</si>
  <si>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</si>
  <si>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</si>
  <si>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</si>
  <si>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</si>
  <si>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</si>
  <si>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</si>
  <si>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</si>
  <si>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</si>
  <si>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</si>
  <si>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</si>
  <si>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</si>
  <si>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</si>
  <si>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</si>
  <si>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</si>
  <si>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</si>
  <si>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</si>
  <si>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</si>
  <si>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</si>
  <si>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</si>
  <si>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</si>
  <si>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</si>
  <si>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</si>
  <si>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</si>
  <si>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</si>
  <si>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</si>
  <si>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</si>
  <si>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</si>
  <si>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</si>
  <si>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</si>
  <si>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</si>
  <si>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</si>
  <si>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</si>
  <si>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</si>
  <si>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</si>
  <si>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</si>
  <si>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</si>
  <si>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</si>
  <si>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</si>
  <si>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</si>
  <si>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</si>
  <si>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</si>
  <si>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</si>
  <si>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</si>
  <si>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</si>
  <si>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</si>
  <si>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</si>
  <si>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</si>
  <si>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</si>
  <si>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</si>
  <si>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</si>
  <si>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</si>
  <si>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</si>
  <si>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</si>
  <si>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</si>
  <si>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</si>
  <si>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</si>
  <si>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</si>
  <si>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</si>
  <si>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</si>
  <si>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</si>
  <si>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</si>
  <si>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</si>
  <si>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</si>
  <si>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</si>
  <si>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</si>
  <si>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</si>
  <si>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</si>
  <si>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</si>
  <si>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</si>
  <si>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</si>
  <si>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</si>
  <si>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</si>
  <si>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</si>
  <si>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</si>
  <si>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</si>
  <si>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</si>
  <si>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</si>
  <si>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</si>
  <si>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</si>
  <si>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</si>
  <si>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</si>
  <si>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</si>
  <si>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</si>
  <si>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</si>
  <si>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</si>
  <si>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</si>
  <si>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</si>
  <si>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</si>
  <si>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</si>
  <si>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</si>
  <si>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</si>
  <si>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</si>
  <si>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</si>
  <si>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</si>
  <si>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</si>
  <si>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</si>
  <si>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</si>
  <si>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</si>
  <si>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</si>
  <si>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</si>
  <si>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</si>
  <si>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</si>
  <si>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</si>
  <si>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</si>
  <si>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</si>
  <si>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</si>
  <si>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</si>
  <si>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</si>
  <si>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</si>
  <si>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</si>
  <si>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</si>
  <si>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</si>
  <si>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</si>
  <si>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</si>
  <si>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</si>
  <si>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</si>
  <si>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</si>
  <si>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</si>
  <si>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</si>
  <si>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</si>
  <si>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</si>
  <si>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</si>
  <si>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</si>
  <si>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</si>
  <si>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</si>
  <si>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</si>
  <si>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</si>
  <si>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</si>
  <si>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</si>
  <si>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</si>
  <si>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</si>
  <si>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</si>
  <si>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</si>
  <si>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</si>
  <si>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</si>
  <si>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</si>
  <si>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</si>
  <si>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</si>
  <si>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</si>
  <si>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</si>
  <si>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</si>
  <si>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</si>
  <si>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</si>
  <si>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</si>
  <si>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</si>
  <si>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</si>
  <si>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</si>
  <si>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</si>
  <si>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</si>
  <si>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</si>
  <si>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</si>
  <si>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</si>
  <si>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</si>
  <si>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</si>
  <si>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</si>
  <si>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</si>
  <si>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</si>
  <si>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</si>
  <si>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</si>
  <si>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</si>
  <si>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</si>
  <si>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</si>
  <si>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</si>
  <si>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</si>
  <si>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</si>
  <si>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</si>
  <si>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</si>
  <si>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</si>
  <si>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</si>
  <si>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</si>
  <si>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</si>
  <si>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</si>
  <si>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</si>
  <si>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</si>
  <si>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</si>
  <si>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</si>
  <si>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</si>
  <si>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</si>
  <si>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</si>
  <si>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</si>
  <si>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</si>
  <si>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</si>
  <si>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</si>
  <si>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</si>
  <si>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</si>
  <si>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</si>
  <si>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</si>
  <si>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</si>
  <si>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</si>
  <si>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</si>
  <si>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</si>
  <si>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</si>
  <si>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</si>
  <si>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</si>
  <si>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</si>
  <si>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</si>
  <si>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</si>
  <si>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</si>
  <si>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</si>
  <si>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</si>
  <si>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</si>
  <si>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</si>
  <si>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</si>
  <si>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</si>
  <si>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</si>
  <si>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</si>
  <si>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</si>
  <si>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</si>
  <si>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</si>
  <si>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</si>
  <si>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</si>
  <si>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</si>
  <si>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</si>
  <si>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</si>
  <si>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</si>
  <si>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</si>
  <si>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</si>
  <si>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</si>
  <si>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</si>
  <si>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</si>
  <si>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</si>
  <si>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</si>
  <si>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</si>
  <si>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</si>
  <si>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</si>
  <si>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</si>
  <si>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</si>
  <si>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</si>
  <si>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</si>
  <si>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</si>
  <si>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</si>
  <si>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</si>
  <si>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</si>
  <si>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</si>
  <si>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</si>
  <si>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</si>
  <si>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</si>
  <si>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</si>
  <si>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</si>
  <si>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</si>
  <si>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</si>
  <si>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</si>
  <si>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</si>
  <si>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</si>
  <si>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</si>
  <si>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</si>
  <si>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</si>
  <si>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</si>
  <si>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</si>
  <si>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</si>
  <si>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</si>
  <si>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</si>
  <si>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</si>
  <si>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</si>
  <si>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</si>
  <si>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</si>
  <si>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</si>
  <si>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</si>
  <si>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</si>
  <si>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</si>
  <si>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</si>
  <si>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</si>
  <si>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</si>
  <si>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</si>
  <si>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</si>
  <si>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</si>
  <si>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</si>
  <si>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</si>
  <si>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</si>
  <si>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</si>
  <si>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</si>
  <si>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</si>
  <si>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</si>
  <si>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</si>
  <si>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</si>
  <si>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</si>
  <si>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</si>
  <si>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</si>
  <si>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</si>
  <si>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</si>
  <si>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</si>
  <si>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</si>
  <si>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</si>
  <si>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</si>
  <si>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</si>
  <si>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</si>
  <si>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</si>
  <si>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</si>
  <si>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</si>
  <si>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</si>
  <si>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</si>
  <si>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</si>
  <si>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</si>
  <si>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</si>
  <si>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</si>
  <si>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</si>
  <si>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</si>
  <si>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</si>
  <si>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</si>
  <si>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</si>
  <si>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</si>
  <si>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</si>
  <si>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</si>
  <si>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</si>
  <si>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</si>
  <si>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</si>
  <si>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</si>
  <si>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</si>
  <si>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</si>
  <si>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</si>
  <si>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</si>
  <si>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</si>
  <si>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</si>
  <si>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</si>
  <si>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</si>
  <si>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</si>
  <si>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</si>
  <si>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</si>
  <si>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</si>
  <si>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</si>
  <si>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</si>
  <si>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</si>
  <si>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</si>
  <si>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</si>
  <si>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</si>
  <si>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</si>
  <si>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</si>
  <si>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</si>
  <si>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</si>
  <si>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</si>
  <si>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</si>
  <si>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</si>
  <si>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</si>
  <si>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</si>
  <si>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</si>
  <si>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</si>
  <si>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</si>
  <si>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</si>
  <si>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</si>
  <si>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</si>
  <si>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</si>
  <si>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</si>
  <si>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</si>
  <si>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</si>
  <si>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</si>
  <si>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</si>
  <si>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</si>
  <si>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</si>
  <si>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</si>
  <si>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</si>
  <si>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</si>
  <si>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</si>
  <si>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</si>
  <si>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</si>
  <si>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</si>
  <si>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</si>
  <si>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</si>
  <si>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</si>
  <si>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</si>
  <si>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</si>
  <si>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</si>
  <si>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</si>
  <si>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</si>
  <si>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</si>
  <si>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</si>
  <si>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</si>
  <si>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</si>
  <si>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</si>
  <si>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</si>
  <si>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</si>
  <si>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</si>
  <si>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</si>
  <si>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</si>
  <si>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</si>
  <si>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</si>
  <si>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</si>
  <si>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</si>
  <si>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</si>
  <si>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</si>
  <si>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</si>
  <si>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</si>
  <si>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</si>
  <si>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</si>
  <si>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</si>
  <si>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</si>
  <si>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</si>
  <si>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</si>
  <si>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</si>
  <si>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</si>
  <si>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</si>
  <si>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</si>
  <si>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</si>
  <si>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</si>
  <si>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</si>
  <si>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</si>
  <si>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</si>
  <si>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</si>
  <si>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</si>
  <si>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</si>
  <si>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</si>
  <si>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</si>
  <si>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</si>
  <si>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</si>
  <si>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</si>
  <si>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</si>
  <si>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</si>
  <si>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</si>
  <si>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</si>
  <si>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</si>
  <si>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</si>
  <si>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</si>
  <si>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</si>
  <si>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</si>
  <si>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</si>
  <si>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</si>
  <si>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</si>
  <si>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</si>
  <si>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</si>
  <si>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</si>
  <si>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</si>
  <si>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</si>
  <si>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</si>
  <si>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</si>
  <si>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</si>
  <si>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</si>
  <si>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</si>
  <si>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</si>
  <si>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</si>
  <si>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</si>
  <si>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</si>
  <si>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</si>
  <si>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</si>
  <si>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</si>
  <si>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</si>
  <si>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</si>
  <si>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</si>
  <si>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</si>
  <si>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</si>
  <si>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</si>
  <si>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</si>
  <si>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</si>
  <si>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</si>
  <si>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</si>
  <si>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</si>
  <si>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</si>
  <si>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</si>
  <si>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</si>
  <si>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</si>
  <si>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</si>
  <si>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</si>
  <si>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</si>
  <si>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</si>
  <si>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</si>
  <si>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</si>
  <si>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</si>
  <si>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</si>
  <si>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</si>
  <si>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</si>
  <si>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</si>
  <si>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</si>
  <si>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</si>
  <si>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</si>
  <si>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</si>
  <si>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</si>
  <si>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</si>
  <si>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</si>
  <si>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</si>
  <si>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</si>
  <si>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</si>
  <si>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</si>
  <si>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</si>
  <si>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</si>
  <si>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</si>
  <si>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</si>
  <si>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</si>
  <si>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</si>
  <si>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</si>
  <si>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</si>
  <si>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</si>
  <si>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</si>
  <si>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</si>
  <si>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</si>
  <si>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</si>
  <si>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</si>
  <si>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</si>
  <si>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</si>
  <si>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</si>
  <si>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</si>
  <si>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</si>
  <si>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</si>
  <si>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</si>
  <si>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</si>
  <si>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</si>
  <si>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</si>
  <si>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</si>
  <si>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</si>
  <si>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</si>
  <si>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</si>
  <si>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</si>
  <si>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</si>
  <si>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</si>
  <si>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</si>
  <si>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</si>
  <si>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</si>
  <si>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</si>
  <si>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</si>
  <si>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</si>
  <si>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</si>
  <si>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</si>
  <si>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</si>
  <si>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</si>
  <si>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</si>
  <si>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</si>
  <si>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</si>
  <si>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</si>
  <si>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</si>
  <si>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</si>
  <si>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</si>
  <si>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</si>
  <si>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</si>
  <si>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</si>
  <si>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</si>
  <si>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</si>
  <si>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</si>
  <si>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</si>
  <si>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</si>
  <si>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</si>
  <si>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</si>
  <si>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</si>
  <si>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</si>
  <si>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</si>
  <si>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</si>
  <si>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</si>
  <si>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</si>
  <si>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</si>
  <si>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</si>
  <si>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</si>
  <si>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</si>
  <si>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</si>
  <si>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</si>
  <si>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</si>
  <si>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</si>
  <si>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</si>
  <si>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</si>
  <si>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</si>
  <si>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</si>
  <si>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</si>
  <si>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</si>
  <si>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</si>
  <si>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</si>
  <si>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</si>
  <si>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</si>
  <si>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</si>
  <si>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</si>
  <si>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</si>
  <si>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</si>
  <si>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</si>
  <si>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</si>
  <si>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</si>
  <si>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</si>
  <si>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</si>
  <si>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</si>
  <si>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</si>
  <si>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</si>
  <si>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</si>
  <si>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</si>
  <si>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</si>
  <si>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</si>
  <si>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</si>
  <si>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</si>
  <si>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</si>
  <si>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</si>
  <si>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</si>
  <si>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</si>
  <si>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</si>
  <si>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</si>
  <si>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</si>
  <si>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</si>
  <si>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</si>
  <si>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</si>
  <si>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</si>
  <si>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</si>
  <si>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</si>
  <si>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</si>
  <si>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</si>
  <si>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</si>
  <si>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</si>
  <si>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</si>
  <si>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</si>
  <si>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</si>
  <si>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</si>
  <si>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</si>
  <si>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</si>
  <si>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</si>
  <si>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</si>
  <si>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</si>
  <si>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</si>
  <si>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</si>
  <si>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</si>
  <si>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</si>
  <si>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</si>
  <si>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</si>
  <si>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</si>
  <si>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</si>
  <si>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</si>
  <si>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</si>
  <si>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</si>
  <si>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</si>
  <si>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</si>
  <si>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</si>
  <si>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</si>
  <si>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</si>
  <si>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</si>
  <si>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</si>
  <si>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</si>
  <si>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</si>
  <si>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</si>
  <si>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</si>
  <si>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</si>
  <si>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</si>
  <si>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</si>
  <si>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</si>
  <si>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</si>
  <si>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</si>
  <si>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</si>
  <si>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</si>
  <si>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</si>
  <si>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</si>
  <si>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</si>
  <si>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</si>
  <si>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</si>
  <si>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</si>
  <si>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</si>
  <si>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</si>
  <si>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</si>
  <si>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</si>
  <si>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</si>
  <si>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</si>
  <si>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</si>
  <si>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</si>
  <si>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</si>
  <si>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</si>
  <si>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</si>
  <si>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</si>
  <si>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</si>
  <si>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</si>
  <si>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</si>
  <si>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</si>
  <si>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</si>
  <si>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</si>
  <si>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</si>
  <si>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</si>
  <si>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</si>
  <si>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</si>
  <si>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</si>
  <si>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</si>
  <si>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</si>
  <si>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</si>
  <si>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</si>
  <si>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</si>
  <si>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</si>
  <si>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</si>
  <si>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</si>
  <si>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</si>
  <si>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</si>
  <si>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</si>
  <si>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</si>
  <si>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</si>
  <si>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</si>
  <si>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</si>
  <si>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</si>
  <si>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</si>
  <si>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</si>
  <si>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</si>
  <si>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</si>
  <si>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</si>
  <si>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</si>
  <si>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</si>
  <si>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</si>
  <si>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</si>
  <si>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</si>
  <si>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</si>
  <si>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</si>
  <si>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</si>
  <si>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</si>
  <si>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</si>
  <si>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</si>
  <si>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</si>
  <si>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</si>
  <si>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</si>
  <si>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</si>
  <si>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</si>
  <si>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</si>
  <si>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</si>
  <si>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</si>
  <si>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</si>
  <si>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</si>
  <si>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</si>
  <si>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</si>
  <si>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</si>
  <si>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</si>
  <si>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</si>
  <si>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</si>
  <si>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</si>
  <si>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</si>
  <si>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</si>
  <si>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</si>
  <si>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</si>
  <si>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</si>
  <si>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</si>
  <si>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</si>
  <si>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</si>
  <si>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</si>
  <si>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</si>
  <si>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</si>
  <si>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</si>
  <si>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</si>
  <si>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</si>
  <si>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</si>
  <si>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</si>
  <si>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</si>
  <si>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</si>
  <si>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</si>
  <si>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</si>
  <si>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</si>
  <si>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</si>
  <si>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</si>
  <si>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</si>
  <si>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</si>
  <si>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</si>
  <si>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</si>
  <si>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</si>
  <si>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</si>
  <si>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</si>
  <si>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</si>
  <si>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</si>
  <si>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</si>
  <si>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</si>
  <si>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</si>
  <si>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</si>
  <si>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</si>
  <si>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</si>
  <si>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</si>
  <si>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</si>
  <si>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</si>
  <si>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</si>
  <si>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</si>
  <si>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</si>
  <si>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</si>
  <si>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</si>
  <si>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</si>
  <si>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</si>
  <si>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</si>
  <si>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</si>
  <si>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</si>
  <si>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</si>
  <si>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</si>
  <si>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</si>
  <si>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</si>
  <si>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</si>
  <si>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</si>
  <si>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</si>
  <si>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</si>
  <si>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</si>
  <si>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</si>
  <si>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</si>
  <si>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</si>
  <si>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</si>
  <si>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</si>
  <si>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</si>
  <si>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</si>
  <si>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</si>
  <si>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</si>
  <si>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</si>
  <si>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</si>
  <si>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</si>
  <si>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</si>
  <si>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</si>
  <si>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</si>
  <si>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</si>
  <si>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</si>
  <si>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</si>
  <si>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</si>
  <si>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</si>
  <si>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</si>
  <si>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</si>
  <si>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</si>
  <si>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</si>
  <si>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</si>
  <si>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</si>
  <si>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</si>
  <si>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</si>
  <si>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</si>
  <si>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</si>
  <si>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</si>
  <si>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</si>
  <si>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</si>
  <si>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</si>
  <si>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</si>
  <si>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</si>
  <si>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</si>
  <si>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</si>
  <si>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</si>
  <si>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</si>
  <si>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</si>
  <si>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</si>
  <si>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</si>
  <si>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</si>
  <si>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</si>
  <si>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</si>
  <si>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</si>
  <si>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</si>
  <si>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</si>
  <si>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</si>
  <si>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</si>
  <si>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</si>
  <si>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</si>
  <si>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</si>
  <si>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</si>
  <si>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</si>
  <si>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</si>
  <si>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</si>
  <si>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</si>
  <si>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</si>
  <si>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</si>
  <si>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</si>
  <si>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</si>
  <si>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</si>
  <si>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</si>
  <si>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</si>
  <si>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</si>
  <si>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</si>
  <si>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</si>
  <si>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</si>
  <si>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</si>
  <si>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</si>
  <si>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</si>
  <si>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</si>
  <si>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</si>
  <si>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</si>
  <si>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</si>
  <si>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</si>
  <si>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</si>
  <si>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</si>
  <si>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</si>
  <si>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</si>
  <si>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</si>
  <si>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</si>
  <si>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</si>
  <si>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</si>
  <si>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</si>
  <si>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</si>
  <si>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</si>
  <si>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</si>
  <si>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</si>
  <si>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</si>
  <si>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</si>
  <si>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</si>
  <si>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</si>
  <si>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</si>
  <si>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</si>
  <si>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</si>
  <si>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</si>
  <si>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</si>
  <si>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</si>
  <si>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</si>
  <si>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</si>
  <si>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</si>
  <si>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</si>
  <si>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</si>
  <si>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</si>
  <si>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</si>
  <si>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</si>
  <si>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</si>
  <si>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</si>
  <si>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</si>
  <si>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</si>
  <si>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</si>
  <si>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</si>
  <si>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</si>
  <si>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</si>
  <si>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</si>
  <si>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</si>
  <si>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</si>
  <si>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</si>
  <si>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</si>
  <si>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</si>
  <si>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</si>
  <si>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</si>
  <si>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</si>
  <si>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</si>
  <si>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</si>
  <si>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</si>
  <si>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</si>
  <si>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</si>
  <si>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</si>
  <si>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</si>
  <si>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</si>
  <si>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</si>
  <si>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</si>
  <si>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</si>
  <si>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</si>
  <si>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</si>
  <si>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</si>
  <si>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</si>
  <si>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</si>
  <si>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</si>
  <si>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</si>
  <si>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</si>
  <si>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</si>
  <si>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</si>
  <si>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</si>
  <si>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</si>
  <si>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</si>
  <si>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</si>
  <si>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</si>
  <si>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</si>
  <si>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</si>
  <si>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</si>
  <si>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</si>
  <si>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</si>
  <si>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</si>
  <si>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</si>
  <si>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</si>
  <si>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</si>
  <si>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</si>
  <si>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</si>
  <si>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</si>
  <si>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</si>
  <si>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</si>
  <si>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</si>
  <si>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</si>
  <si>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</si>
  <si>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</si>
  <si>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</si>
  <si>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</si>
  <si>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</si>
  <si>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</si>
  <si>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</si>
  <si>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</si>
  <si>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</si>
  <si>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</si>
  <si>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</si>
  <si>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</si>
  <si>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</si>
  <si>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</si>
  <si>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</si>
  <si>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</si>
  <si>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</si>
  <si>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</si>
  <si>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</si>
  <si>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</si>
  <si>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</si>
  <si>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</si>
  <si>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</si>
  <si>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</si>
  <si>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</si>
  <si>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</si>
  <si>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</si>
  <si>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</si>
  <si>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</si>
  <si>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</si>
  <si>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</si>
  <si>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</si>
  <si>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</si>
  <si>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</si>
  <si>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</si>
  <si>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</si>
  <si>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</si>
  <si>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</si>
  <si>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</si>
  <si>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</si>
  <si>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</si>
  <si>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</si>
  <si>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</si>
  <si>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</si>
  <si>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</si>
  <si>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</si>
  <si>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</si>
  <si>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</si>
  <si>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</si>
  <si>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</si>
  <si>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</si>
  <si>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</si>
  <si>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</si>
  <si>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</si>
  <si>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</si>
  <si>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</si>
  <si>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</si>
  <si>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</si>
  <si>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</si>
  <si>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</si>
  <si>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</si>
  <si>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</si>
  <si>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</si>
  <si>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</si>
  <si>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</si>
  <si>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</si>
  <si>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</si>
  <si>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</si>
  <si>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</si>
  <si>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</si>
  <si>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</si>
  <si>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</si>
  <si>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</si>
  <si>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</si>
  <si>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</si>
  <si>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</si>
  <si>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</si>
  <si>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</si>
  <si>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</si>
  <si>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</si>
  <si>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</si>
  <si>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</si>
  <si>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</si>
  <si>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</si>
  <si>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</si>
  <si>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</si>
  <si>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</si>
  <si>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</si>
  <si>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</si>
  <si>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</si>
  <si>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</si>
  <si>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</si>
  <si>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</si>
  <si>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</si>
  <si>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</si>
  <si>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</si>
  <si>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</si>
  <si>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</si>
  <si>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</si>
  <si>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</si>
  <si>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</si>
  <si>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</si>
  <si>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</si>
  <si>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</si>
  <si>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</si>
  <si>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</si>
  <si>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</si>
  <si>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</si>
  <si>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</si>
  <si>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</si>
  <si>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</si>
  <si>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</si>
  <si>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</si>
  <si>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</si>
  <si>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</si>
  <si>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</si>
  <si>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</si>
  <si>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</si>
  <si>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</si>
  <si>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</si>
  <si>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</si>
  <si>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</si>
  <si>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</si>
  <si>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</si>
  <si>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</si>
  <si>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</si>
  <si>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</si>
  <si>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</si>
  <si>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</si>
  <si>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</si>
  <si>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</si>
  <si>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</si>
  <si>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</si>
  <si>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</si>
  <si>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</si>
  <si>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</si>
  <si>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</si>
  <si>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</si>
  <si>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</si>
  <si>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</si>
  <si>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</si>
  <si>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</si>
  <si>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</si>
  <si>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</si>
  <si>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</si>
  <si>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</si>
  <si>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</si>
  <si>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</si>
  <si>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</si>
  <si>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</si>
  <si>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</si>
  <si>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</si>
  <si>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</si>
  <si>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</si>
  <si>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</si>
  <si>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</si>
  <si>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</si>
  <si>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</si>
  <si>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</si>
  <si>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</si>
  <si>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</si>
  <si>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</si>
  <si>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</si>
  <si>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</si>
  <si>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</si>
  <si>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</si>
  <si>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</si>
  <si>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</si>
  <si>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</si>
  <si>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</si>
  <si>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</si>
  <si>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</si>
  <si>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</si>
  <si>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</si>
  <si>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</si>
  <si>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</si>
  <si>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</si>
  <si>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</si>
  <si>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</si>
  <si>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</si>
  <si>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</si>
  <si>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</si>
  <si>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</si>
  <si>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</si>
  <si>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</si>
  <si>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</si>
  <si>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</si>
  <si>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</si>
  <si>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</si>
  <si>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</si>
  <si>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</si>
  <si>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</si>
  <si>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</si>
  <si>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</si>
  <si>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</si>
  <si>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</si>
  <si>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</si>
  <si>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</si>
  <si>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</si>
  <si>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</si>
  <si>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</si>
  <si>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</si>
  <si>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</si>
  <si>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</si>
  <si>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</si>
  <si>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</si>
  <si>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</si>
  <si>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</si>
  <si>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</si>
  <si>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</si>
  <si>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</si>
  <si>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</si>
  <si>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</si>
  <si>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</si>
  <si>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</si>
  <si>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</si>
  <si>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</si>
  <si>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</si>
  <si>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</si>
  <si>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</si>
  <si>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</si>
  <si>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</si>
  <si>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</si>
  <si>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</si>
  <si>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</si>
  <si>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</si>
  <si>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</si>
  <si>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</si>
  <si>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</si>
  <si>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</si>
  <si>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</si>
  <si>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</si>
  <si>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</si>
  <si>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</si>
  <si>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</si>
  <si>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</si>
  <si>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</si>
  <si>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</si>
  <si>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</si>
  <si>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</si>
  <si>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</si>
  <si>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</si>
  <si>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</si>
  <si>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</si>
  <si>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</si>
  <si>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</si>
  <si>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</si>
  <si>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</si>
  <si>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</si>
  <si>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</si>
  <si>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</si>
  <si>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</si>
  <si>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</si>
  <si>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</si>
  <si>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</si>
  <si>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</si>
  <si>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</si>
  <si>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</si>
  <si>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</si>
  <si>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</si>
  <si>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</si>
  <si>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</si>
  <si>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</si>
  <si>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</si>
  <si>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</si>
  <si>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</si>
  <si>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</si>
  <si>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</si>
  <si>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</si>
  <si>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</si>
  <si>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</si>
  <si>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</si>
  <si>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</si>
  <si>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</si>
  <si>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</si>
  <si>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</si>
  <si>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</si>
  <si>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</si>
  <si>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</si>
  <si>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</si>
  <si>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</si>
  <si>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</si>
  <si>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</si>
  <si>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</si>
  <si>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</si>
  <si>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</si>
  <si>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</si>
  <si>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</si>
  <si>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</si>
  <si>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</si>
  <si>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</si>
  <si>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</si>
  <si>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</si>
  <si>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</si>
  <si>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</si>
  <si>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</si>
  <si>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</si>
  <si>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</si>
  <si>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</si>
  <si>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</si>
  <si>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</si>
  <si>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</si>
  <si>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</si>
  <si>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</si>
  <si>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</si>
  <si>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</si>
  <si>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</si>
  <si>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</si>
  <si>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</si>
  <si>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</si>
  <si>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</si>
  <si>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</si>
  <si>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</si>
  <si>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</si>
  <si>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</si>
  <si>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</si>
  <si>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</si>
  <si>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</si>
  <si>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</si>
  <si>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</si>
  <si>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</si>
  <si>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</si>
  <si>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</si>
  <si>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</si>
  <si>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</si>
  <si>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</si>
  <si>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</si>
  <si>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</si>
  <si>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</si>
  <si>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</si>
  <si>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</si>
  <si>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</si>
  <si>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</si>
  <si>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</si>
  <si>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</si>
  <si>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</si>
  <si>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</si>
  <si>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</si>
  <si>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</si>
  <si>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</si>
  <si>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</si>
  <si>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</si>
  <si>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</si>
  <si>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</si>
  <si>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</si>
  <si>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</si>
  <si>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</si>
  <si>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</si>
  <si>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</si>
  <si>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</si>
  <si>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</si>
  <si>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</si>
  <si>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</si>
  <si>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</si>
  <si>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</si>
  <si>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</si>
  <si>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</si>
  <si>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</si>
  <si>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</si>
  <si>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</si>
  <si>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</si>
  <si>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</si>
  <si>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</si>
  <si>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</si>
  <si>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</si>
  <si>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</si>
  <si>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</si>
  <si>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</si>
  <si>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</si>
  <si>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</si>
  <si>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</si>
  <si>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</si>
  <si>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</si>
  <si>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</si>
  <si>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</si>
  <si>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</si>
  <si>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</si>
  <si>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</si>
  <si>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</si>
  <si>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</si>
  <si>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</si>
  <si>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</si>
  <si>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</si>
  <si>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</si>
  <si>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</si>
  <si>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</si>
  <si>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</si>
  <si>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</si>
  <si>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</si>
  <si>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</si>
  <si>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</si>
  <si>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</si>
  <si>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</si>
  <si>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</si>
  <si>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</si>
  <si>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</si>
  <si>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</si>
  <si>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</si>
  <si>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</si>
  <si>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</si>
  <si>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</si>
  <si>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</si>
  <si>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</si>
  <si>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</si>
  <si>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</si>
  <si>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</si>
  <si>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</si>
  <si>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</si>
  <si>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</si>
  <si>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</si>
  <si>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</si>
  <si>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</si>
  <si>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</si>
  <si>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</si>
  <si>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</si>
  <si>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</si>
  <si>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</si>
  <si>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</si>
  <si>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</si>
  <si>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</si>
  <si>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</si>
  <si>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</si>
  <si>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</si>
  <si>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</si>
  <si>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</si>
  <si>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</si>
  <si>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</si>
  <si>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</si>
  <si>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</si>
  <si>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</si>
  <si>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</si>
  <si>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</si>
  <si>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</si>
  <si>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</si>
  <si>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</si>
  <si>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</si>
  <si>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</si>
  <si>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</si>
  <si>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</si>
  <si>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</si>
  <si>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</si>
  <si>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</si>
  <si>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</si>
  <si>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</si>
  <si>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</si>
  <si>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</si>
  <si>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</si>
  <si>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</si>
  <si>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</si>
  <si>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</si>
  <si>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</si>
  <si>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</si>
  <si>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</si>
  <si>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</si>
  <si>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</si>
  <si>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</si>
  <si>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</si>
  <si>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</si>
  <si>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</si>
  <si>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</si>
  <si>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</si>
  <si>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</si>
  <si>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</si>
  <si>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</si>
  <si>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</si>
  <si>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</si>
  <si>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</si>
  <si>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</si>
  <si>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</si>
  <si>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</si>
  <si>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</si>
  <si>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</si>
  <si>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</si>
  <si>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</si>
  <si>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</si>
  <si>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</si>
  <si>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</si>
  <si>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</si>
  <si>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</si>
  <si>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</si>
  <si>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</si>
  <si>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</si>
  <si>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</si>
  <si>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</si>
  <si>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</si>
  <si>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</si>
  <si>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</si>
  <si>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</si>
  <si>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</si>
  <si>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</si>
  <si>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</si>
  <si>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</si>
  <si>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</si>
  <si>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</si>
  <si>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</si>
  <si>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</si>
  <si>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</si>
  <si>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</si>
  <si>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</si>
  <si>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</si>
  <si>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</si>
  <si>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</si>
  <si>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</si>
  <si>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</si>
  <si>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</si>
  <si>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</si>
  <si>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</si>
  <si>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</si>
  <si>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</si>
  <si>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</si>
  <si>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</si>
  <si>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</si>
  <si>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</si>
  <si>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</si>
  <si>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</si>
  <si>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</si>
  <si>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</si>
  <si>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</si>
  <si>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</si>
  <si>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</si>
  <si>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</si>
  <si>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</si>
  <si>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</si>
  <si>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</si>
  <si>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</si>
  <si>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</si>
  <si>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</si>
  <si>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</si>
  <si>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</si>
  <si>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</si>
  <si>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</si>
  <si>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</si>
  <si>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</si>
  <si>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</si>
  <si>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</si>
  <si>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</si>
  <si>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</si>
  <si>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</si>
  <si>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</si>
  <si>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</si>
  <si>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</si>
  <si>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</si>
  <si>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</si>
  <si>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</si>
  <si>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</si>
  <si>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</si>
  <si>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</si>
  <si>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</si>
  <si>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</si>
  <si>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</si>
  <si>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</si>
  <si>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</si>
  <si>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</si>
  <si>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</si>
  <si>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</si>
  <si>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</si>
  <si>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</si>
  <si>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</si>
  <si>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</si>
  <si>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</si>
  <si>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</si>
  <si>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</si>
  <si>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</si>
  <si>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</si>
  <si>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</si>
  <si>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</si>
  <si>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</si>
  <si>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</si>
  <si>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</si>
  <si>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</si>
  <si>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</si>
  <si>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</si>
  <si>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</si>
  <si>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</si>
  <si>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</si>
  <si>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</si>
  <si>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</si>
  <si>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</si>
  <si>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</si>
  <si>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</si>
  <si>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</si>
  <si>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</si>
  <si>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</si>
  <si>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</si>
  <si>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</si>
  <si>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</si>
  <si>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</si>
  <si>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</si>
  <si>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</si>
  <si>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</si>
  <si>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</si>
  <si>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</si>
  <si>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</si>
  <si>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</si>
  <si>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</si>
  <si>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</si>
  <si>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</si>
  <si>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</si>
  <si>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</si>
  <si>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</si>
  <si>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</si>
  <si>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</si>
  <si>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</si>
  <si>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</si>
  <si>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</si>
  <si>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</si>
  <si>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</si>
  <si>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</si>
  <si>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</si>
  <si>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</si>
  <si>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</si>
  <si>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</si>
  <si>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</si>
  <si>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</si>
  <si>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</si>
  <si>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</si>
  <si>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</si>
  <si>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</si>
  <si>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</si>
  <si>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</si>
  <si>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</si>
  <si>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</si>
  <si>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</si>
  <si>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</si>
  <si>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</si>
  <si>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</si>
  <si>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</si>
  <si>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</si>
  <si>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</si>
  <si>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</si>
  <si>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</si>
  <si>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</si>
  <si>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</si>
  <si>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</si>
  <si>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</si>
  <si>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</si>
  <si>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</si>
  <si>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</si>
  <si>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</si>
  <si>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</si>
  <si>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</si>
  <si>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</si>
  <si>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</si>
  <si>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</si>
  <si>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</si>
  <si>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</si>
  <si>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</si>
  <si>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</si>
  <si>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</si>
  <si>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</si>
  <si>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</si>
  <si>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</si>
  <si>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</si>
  <si>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</si>
  <si>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</si>
  <si>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</si>
  <si>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</si>
  <si>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</si>
  <si>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</si>
  <si>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</si>
  <si>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</si>
  <si>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</si>
  <si>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</si>
  <si>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</si>
  <si>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</si>
  <si>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</si>
  <si>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</si>
  <si>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</si>
  <si>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</si>
  <si>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</si>
  <si>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</si>
  <si>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</si>
  <si>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</si>
  <si>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</si>
  <si>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</si>
  <si>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</si>
  <si>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</si>
  <si>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</si>
  <si>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</si>
  <si>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</si>
  <si>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</si>
  <si>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</si>
  <si>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</si>
  <si>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</si>
  <si>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</si>
  <si>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</si>
  <si>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</si>
  <si>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</si>
  <si>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</si>
  <si>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</si>
  <si>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</si>
  <si>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</si>
  <si>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</si>
  <si>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</si>
  <si>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</si>
  <si>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</si>
  <si>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</si>
  <si>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</si>
  <si>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</si>
  <si>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</si>
  <si>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</si>
  <si>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</si>
  <si>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</si>
  <si>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</si>
  <si>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</si>
  <si>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</si>
  <si>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</si>
  <si>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</si>
  <si>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</si>
  <si>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</si>
  <si>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</si>
  <si>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</si>
  <si>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</si>
  <si>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</si>
  <si>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</si>
  <si>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</si>
  <si>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</si>
  <si>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</si>
  <si>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</si>
  <si>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</si>
  <si>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</si>
  <si>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</si>
  <si>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</si>
  <si>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</si>
  <si>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</si>
  <si>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</si>
  <si>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</si>
  <si>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</si>
  <si>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</si>
  <si>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</si>
  <si>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</si>
  <si>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</si>
  <si>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</si>
  <si>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</si>
  <si>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</si>
  <si>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</si>
  <si>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</si>
  <si>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</si>
  <si>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</si>
  <si>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</si>
  <si>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</si>
  <si>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</si>
  <si>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</si>
  <si>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</si>
  <si>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</si>
  <si>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</si>
  <si>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</si>
  <si>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</si>
  <si>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</si>
  <si>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</si>
  <si>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</si>
  <si>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</si>
  <si>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</si>
  <si>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</si>
  <si>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</si>
  <si>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</si>
  <si>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</si>
  <si>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</si>
  <si>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</si>
  <si>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</si>
  <si>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</si>
  <si>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</si>
  <si>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</si>
  <si>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</si>
  <si>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</si>
  <si>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</si>
  <si>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</si>
  <si>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</si>
  <si>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</si>
  <si>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</si>
  <si>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</si>
  <si>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</si>
  <si>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</si>
  <si>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</si>
  <si>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</si>
  <si>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</si>
  <si>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</si>
  <si>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</si>
  <si>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</si>
  <si>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</si>
  <si>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</si>
  <si>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</si>
  <si>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</si>
  <si>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</si>
  <si>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</si>
  <si>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</si>
  <si>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</si>
  <si>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</si>
  <si>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</si>
  <si>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</si>
  <si>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</si>
  <si>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</si>
  <si>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</si>
  <si>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</si>
  <si>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</si>
  <si>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</si>
  <si>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</si>
  <si>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</si>
  <si>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</si>
  <si>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</si>
  <si>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</si>
  <si>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</si>
  <si>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</si>
  <si>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</si>
  <si>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</si>
  <si>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</si>
  <si>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</si>
  <si>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</si>
  <si>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</si>
  <si>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</si>
  <si>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</si>
  <si>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</si>
  <si>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</si>
  <si>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</si>
  <si>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</si>
  <si>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</si>
  <si>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</si>
  <si>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</si>
  <si>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</si>
  <si>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</si>
  <si>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</si>
  <si>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</si>
  <si>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</si>
  <si>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</si>
  <si>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</si>
  <si>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</si>
  <si>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</si>
  <si>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</si>
  <si>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</si>
  <si>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</si>
  <si>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</si>
  <si>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</si>
  <si>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</si>
  <si>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</si>
  <si>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</si>
  <si>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</si>
  <si>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</si>
  <si>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</si>
  <si>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</si>
  <si>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</si>
  <si>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</si>
  <si>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</si>
  <si>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</si>
  <si>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</si>
  <si>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</si>
  <si>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</si>
  <si>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</si>
  <si>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</si>
  <si>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</si>
  <si>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</si>
  <si>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</si>
  <si>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</si>
  <si>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</si>
  <si>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</si>
  <si>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</si>
  <si>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</si>
  <si>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</si>
  <si>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</si>
  <si>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</si>
  <si>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</si>
  <si>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</si>
  <si>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</si>
  <si>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</si>
  <si>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</si>
  <si>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</si>
  <si>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</si>
  <si>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</si>
  <si>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</si>
  <si>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</si>
  <si>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</si>
  <si>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</si>
  <si>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</si>
  <si>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</si>
  <si>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</si>
  <si>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</si>
  <si>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</si>
  <si>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</si>
  <si>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</si>
  <si>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</si>
  <si>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</si>
  <si>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</si>
  <si>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</si>
  <si>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</si>
  <si>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</si>
  <si>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</si>
  <si>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</si>
  <si>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</si>
  <si>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</si>
  <si>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</si>
  <si>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</si>
  <si>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</si>
  <si>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</si>
  <si>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</si>
  <si>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</si>
  <si>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</si>
  <si>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</si>
  <si>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</si>
  <si>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</si>
  <si>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</si>
  <si>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</si>
  <si>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</si>
  <si>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</si>
  <si>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</si>
  <si>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</si>
  <si>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</si>
  <si>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</si>
  <si>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</si>
  <si>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</si>
  <si>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</si>
  <si>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</si>
  <si>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</si>
  <si>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</si>
  <si>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</si>
  <si>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</si>
  <si>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</si>
  <si>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</si>
  <si>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</si>
  <si>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</si>
  <si>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</si>
  <si>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</si>
  <si>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</si>
  <si>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</si>
  <si>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</si>
  <si>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</si>
  <si>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</si>
  <si>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</si>
  <si>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</si>
  <si>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</si>
  <si>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</si>
  <si>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</si>
  <si>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</si>
  <si>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</si>
  <si>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</si>
  <si>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</si>
  <si>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</si>
  <si>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</si>
  <si>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</si>
  <si>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</si>
  <si>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</si>
  <si>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</si>
  <si>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</si>
  <si>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</si>
  <si>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</si>
  <si>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</si>
  <si>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</si>
  <si>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</si>
  <si>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</si>
  <si>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</si>
  <si>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</si>
  <si>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</si>
  <si>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</si>
  <si>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</si>
  <si>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</si>
  <si>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</si>
  <si>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</si>
  <si>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</si>
  <si>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</si>
  <si>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</si>
  <si>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</si>
  <si>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</si>
  <si>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</si>
  <si>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</si>
  <si>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</si>
  <si>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</si>
  <si>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</si>
  <si>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</si>
  <si>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</si>
  <si>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</si>
  <si>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</si>
  <si>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</si>
  <si>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</si>
  <si>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</si>
  <si>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</si>
  <si>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</si>
  <si>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</si>
  <si>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</si>
  <si>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</si>
  <si>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</si>
  <si>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</si>
  <si>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</si>
  <si>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</si>
  <si>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</si>
  <si>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</si>
  <si>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</si>
  <si>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</si>
  <si>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</si>
  <si>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</si>
  <si>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</si>
  <si>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</si>
  <si>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</si>
  <si>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</si>
  <si>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</si>
  <si>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</si>
  <si>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</si>
  <si>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</si>
  <si>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</si>
  <si>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</si>
  <si>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</si>
  <si>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</si>
  <si>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</si>
  <si>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</si>
  <si>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</si>
  <si>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</si>
  <si>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</si>
  <si>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</si>
  <si>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</si>
  <si>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</si>
  <si>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</si>
  <si>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</si>
  <si>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</si>
  <si>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</si>
  <si>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</si>
  <si>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</si>
  <si>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</si>
  <si>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</si>
  <si>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</si>
  <si>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</si>
  <si>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</si>
  <si>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</si>
  <si>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</si>
  <si>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</si>
  <si>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</si>
  <si>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</si>
  <si>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</si>
  <si>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</si>
  <si>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</si>
  <si>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</si>
  <si>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</si>
  <si>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</si>
  <si>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</si>
  <si>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</si>
  <si>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</si>
  <si>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</si>
  <si>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</si>
  <si>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</si>
  <si>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</si>
  <si>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</si>
  <si>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</si>
  <si>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</si>
  <si>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</si>
  <si>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</si>
  <si>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</si>
  <si>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</si>
  <si>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</si>
  <si>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</si>
  <si>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</si>
  <si>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</si>
  <si>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</si>
  <si>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</si>
  <si>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</si>
  <si>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</si>
  <si>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</si>
  <si>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</si>
  <si>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</si>
  <si>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</si>
  <si>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</si>
  <si>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</si>
  <si>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</si>
  <si>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</si>
  <si>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</si>
  <si>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</si>
  <si>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</si>
  <si>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</si>
  <si>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</si>
  <si>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</si>
  <si>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</si>
  <si>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</si>
  <si>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</si>
  <si>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</si>
  <si>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</si>
  <si>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</si>
  <si>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</si>
  <si>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</si>
  <si>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</si>
  <si>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</si>
  <si>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</si>
  <si>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</si>
  <si>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</si>
  <si>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</si>
  <si>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</si>
  <si>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</si>
  <si>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</si>
  <si>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</si>
  <si>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</si>
  <si>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</si>
  <si>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</si>
  <si>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</si>
  <si>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</si>
  <si>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</si>
  <si>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</si>
  <si>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</si>
  <si>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</si>
  <si>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</si>
  <si>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</si>
  <si>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</si>
  <si>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</si>
  <si>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</si>
  <si>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</si>
  <si>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</si>
  <si>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</si>
  <si>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</si>
  <si>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</si>
  <si>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</si>
  <si>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</si>
  <si>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</si>
  <si>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</si>
  <si>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</si>
  <si>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</si>
  <si>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</si>
  <si>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</si>
  <si>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</si>
  <si>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</si>
  <si>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</si>
  <si>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</si>
  <si>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</si>
  <si>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</si>
  <si>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</si>
  <si>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</si>
  <si>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</si>
  <si>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</si>
  <si>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</si>
  <si>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</si>
  <si>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</si>
  <si>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</si>
  <si>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</si>
  <si>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</si>
  <si>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</si>
  <si>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</si>
  <si>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</si>
  <si>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</si>
  <si>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</si>
  <si>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</si>
  <si>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</si>
  <si>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</si>
  <si>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</si>
  <si>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</si>
  <si>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</si>
  <si>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</si>
  <si>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</si>
  <si>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</si>
  <si>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</si>
  <si>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</si>
  <si>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</si>
  <si>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</si>
  <si>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</si>
  <si>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</si>
  <si>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</si>
  <si>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</si>
  <si>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</si>
  <si>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</si>
  <si>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</si>
  <si>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</si>
  <si>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</si>
  <si>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</si>
  <si>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</si>
  <si>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</si>
  <si>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</si>
  <si>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</si>
  <si>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</si>
  <si>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</si>
  <si>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</si>
  <si>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</si>
  <si>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</si>
  <si>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</si>
  <si>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</si>
  <si>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</si>
  <si>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</si>
  <si>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</si>
  <si>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</si>
  <si>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</si>
  <si>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</si>
  <si>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</si>
  <si>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</si>
  <si>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</si>
  <si>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</si>
  <si>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</si>
  <si>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</si>
  <si>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</si>
  <si>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</si>
  <si>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</si>
  <si>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</si>
  <si>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</si>
  <si>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</si>
  <si>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</si>
  <si>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</si>
  <si>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</si>
  <si>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</si>
  <si>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</si>
  <si>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</si>
  <si>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</si>
  <si>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</si>
  <si>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</si>
  <si>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</si>
  <si>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</si>
  <si>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</si>
  <si>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</si>
  <si>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</si>
  <si>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</si>
  <si>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</si>
  <si>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</si>
  <si>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</si>
  <si>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</si>
  <si>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</si>
  <si>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</si>
  <si>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</si>
  <si>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</si>
  <si>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</si>
  <si>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</si>
  <si>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</si>
  <si>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</si>
  <si>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</si>
  <si>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</si>
  <si>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</si>
  <si>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</si>
  <si>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</si>
  <si>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</si>
  <si>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</si>
  <si>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</si>
  <si>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</si>
  <si>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</si>
  <si>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</si>
  <si>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</si>
  <si>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</si>
  <si>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</si>
  <si>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</si>
  <si>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</si>
  <si>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</si>
  <si>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</si>
  <si>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</si>
  <si>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</si>
  <si>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</si>
  <si>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</si>
  <si>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</si>
  <si>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</si>
  <si>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</si>
  <si>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</si>
  <si>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</si>
  <si>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</si>
  <si>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</si>
  <si>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</si>
  <si>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</si>
  <si>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</si>
  <si>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</si>
  <si>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</si>
  <si>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</si>
  <si>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</si>
  <si>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</si>
  <si>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</si>
  <si>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</si>
  <si>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</si>
  <si>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</si>
  <si>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</si>
  <si>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</si>
  <si>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</si>
  <si>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</si>
  <si>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</si>
  <si>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</si>
  <si>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</si>
  <si>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</si>
  <si>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</si>
  <si>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</si>
  <si>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</si>
  <si>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</si>
  <si>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</si>
  <si>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</si>
  <si>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</si>
  <si>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</si>
  <si>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</si>
  <si>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</si>
  <si>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</si>
  <si>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</si>
  <si>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</si>
  <si>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</si>
  <si>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</si>
  <si>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</si>
  <si>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</si>
  <si>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</si>
  <si>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</si>
  <si>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</si>
  <si>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</si>
  <si>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</si>
  <si>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</si>
  <si>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</si>
  <si>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</si>
  <si>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</si>
  <si>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</si>
  <si>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</si>
  <si>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</si>
  <si>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</si>
  <si>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</si>
  <si>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</si>
  <si>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</si>
  <si>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</si>
  <si>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</si>
  <si>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</si>
  <si>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</si>
  <si>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</si>
  <si>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</si>
  <si>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</si>
  <si>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</si>
  <si>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</si>
  <si>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</si>
  <si>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</si>
  <si>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</si>
  <si>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</si>
  <si>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</si>
  <si>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</si>
  <si>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</si>
  <si>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</si>
  <si>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</si>
  <si>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</si>
  <si>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</si>
  <si>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</si>
  <si>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</si>
  <si>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</si>
  <si>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</si>
  <si>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</si>
  <si>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</si>
  <si>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</si>
  <si>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</si>
  <si>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</si>
  <si>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</si>
  <si>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</si>
  <si>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</si>
  <si>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</si>
  <si>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</si>
  <si>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</si>
  <si>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</si>
  <si>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</si>
  <si>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</si>
  <si>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</si>
  <si>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</si>
  <si>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</si>
  <si>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</si>
  <si>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</si>
  <si>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</si>
  <si>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</si>
  <si>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</si>
  <si>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</si>
  <si>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</si>
  <si>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</si>
  <si>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</si>
  <si>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</si>
  <si>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</si>
  <si>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</si>
  <si>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</si>
  <si>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</si>
  <si>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</si>
  <si>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</si>
  <si>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</si>
  <si>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</si>
  <si>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</si>
  <si>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</si>
  <si>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</si>
  <si>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</si>
  <si>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</si>
  <si>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</si>
  <si>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</si>
  <si>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</si>
  <si>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</si>
  <si>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</si>
  <si>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</si>
  <si>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</si>
  <si>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</si>
  <si>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</si>
  <si>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</si>
  <si>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</si>
  <si>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</si>
  <si>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</si>
  <si>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</si>
  <si>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</si>
  <si>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</si>
  <si>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</si>
  <si>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</si>
  <si>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</si>
  <si>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</si>
  <si>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</si>
  <si>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</si>
  <si>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</si>
  <si>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</si>
  <si>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</si>
  <si>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</si>
  <si>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</si>
  <si>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</si>
  <si>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</si>
  <si>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</si>
  <si>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</si>
  <si>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</si>
  <si>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</si>
  <si>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</si>
  <si>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</si>
  <si>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</si>
  <si>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</si>
  <si>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</si>
  <si>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</si>
  <si>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</si>
  <si>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</si>
  <si>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</si>
  <si>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</si>
  <si>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</si>
  <si>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</si>
  <si>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</si>
  <si>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</si>
  <si>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</si>
  <si>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</si>
  <si>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</si>
  <si>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</si>
  <si>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</si>
  <si>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</si>
  <si>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</si>
  <si>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</si>
  <si>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</si>
  <si>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</si>
  <si>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</si>
  <si>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</si>
  <si>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</si>
  <si>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</si>
  <si>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</si>
  <si>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</si>
  <si>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</si>
  <si>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</si>
  <si>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</si>
  <si>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</si>
  <si>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</si>
  <si>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</si>
  <si>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</si>
  <si>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</si>
  <si>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</si>
  <si>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</si>
  <si>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</si>
  <si>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</si>
  <si>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</si>
  <si>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</si>
  <si>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</si>
  <si>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</si>
  <si>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</si>
  <si>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</si>
  <si>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</si>
  <si>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</si>
  <si>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</si>
  <si>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</si>
  <si>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</si>
  <si>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</si>
  <si>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</si>
  <si>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</si>
  <si>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</si>
  <si>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</si>
  <si>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</si>
  <si>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</si>
  <si>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</si>
  <si>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</si>
  <si>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</si>
  <si>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</si>
  <si>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</si>
  <si>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</si>
  <si>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</si>
  <si>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</si>
  <si>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</si>
  <si>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</si>
  <si>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</si>
  <si>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</si>
  <si>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</si>
  <si>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</si>
  <si>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</si>
  <si>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</si>
  <si>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</si>
  <si>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</si>
  <si>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</si>
  <si>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</si>
  <si>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</si>
  <si>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</si>
  <si>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</si>
  <si>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</si>
  <si>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</si>
  <si>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</si>
  <si>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</si>
  <si>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</si>
  <si>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</si>
  <si>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</si>
  <si>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</si>
  <si>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</si>
  <si>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</si>
  <si>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</si>
  <si>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</si>
  <si>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</si>
  <si>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</si>
  <si>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</si>
  <si>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</si>
  <si>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</si>
  <si>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</si>
  <si>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</si>
  <si>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</si>
  <si>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</si>
  <si>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</si>
  <si>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</si>
  <si>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</si>
  <si>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</si>
  <si>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</si>
  <si>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</si>
  <si>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</si>
  <si>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</si>
  <si>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</si>
  <si>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</si>
  <si>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</si>
  <si>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</si>
  <si>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</si>
  <si>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</si>
  <si>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</si>
  <si>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</si>
  <si>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</si>
  <si>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</si>
  <si>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</si>
  <si>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</si>
  <si>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</si>
  <si>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</si>
  <si>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</si>
  <si>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</si>
  <si>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</si>
  <si>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</si>
  <si>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</si>
  <si>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</si>
  <si>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</si>
  <si>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</si>
  <si>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</si>
  <si>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</si>
  <si>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</si>
  <si>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</si>
  <si>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</si>
  <si>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</si>
  <si>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</si>
  <si>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</si>
  <si>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</si>
  <si>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</si>
  <si>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</si>
  <si>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</si>
  <si>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</si>
  <si>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</si>
  <si>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</si>
  <si>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</si>
  <si>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</si>
  <si>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</si>
  <si>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</si>
  <si>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</si>
  <si>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</si>
  <si>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</si>
  <si>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</si>
  <si>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</si>
  <si>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</si>
  <si>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</si>
  <si>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</si>
  <si>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</si>
  <si>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</si>
  <si>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</si>
  <si>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</si>
  <si>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</si>
  <si>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</si>
  <si>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</si>
  <si>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</si>
  <si>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</si>
  <si>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</si>
  <si>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</si>
  <si>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</si>
  <si>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</si>
  <si>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</si>
  <si>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</si>
  <si>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</si>
  <si>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</si>
  <si>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</si>
  <si>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</si>
  <si>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</si>
  <si>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</si>
  <si>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</si>
  <si>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</si>
  <si>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</si>
  <si>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</si>
  <si>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</si>
  <si>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</si>
  <si>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</si>
  <si>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</si>
  <si>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</si>
  <si>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</si>
  <si>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</si>
  <si>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</si>
  <si>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</si>
  <si>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</si>
  <si>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</si>
  <si>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</si>
  <si>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</si>
  <si>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</si>
  <si>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</si>
  <si>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</si>
  <si>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</si>
  <si>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</si>
  <si>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</si>
  <si>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</si>
  <si>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</si>
  <si>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</si>
  <si>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</si>
  <si>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</si>
  <si>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</si>
  <si>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</si>
  <si>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</si>
  <si>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</si>
  <si>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</si>
  <si>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</si>
  <si>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</si>
  <si>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</si>
  <si>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</si>
  <si>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</si>
  <si>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</si>
  <si>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</si>
  <si>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</si>
  <si>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</si>
  <si>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</si>
  <si>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</si>
  <si>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</si>
  <si>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</si>
  <si>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</si>
  <si>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</si>
  <si>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</si>
  <si>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</si>
  <si>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</si>
  <si>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</si>
  <si>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</si>
  <si>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</si>
  <si>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</si>
  <si>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</si>
  <si>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</si>
  <si>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</si>
  <si>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</si>
  <si>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</si>
  <si>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</si>
  <si>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</si>
  <si>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</si>
  <si>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</si>
  <si>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</si>
  <si>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</si>
  <si>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</si>
  <si>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</si>
  <si>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</si>
  <si>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</si>
  <si>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</si>
  <si>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</si>
  <si>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</si>
  <si>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</si>
  <si>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</si>
  <si>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</si>
  <si>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</si>
  <si>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</si>
  <si>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</si>
  <si>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</si>
  <si>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</si>
  <si>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</si>
  <si>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</si>
  <si>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</si>
  <si>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</si>
  <si>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</si>
  <si>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</si>
  <si>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</si>
  <si>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</si>
  <si>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</si>
  <si>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</si>
  <si>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</si>
  <si>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</si>
  <si>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</si>
  <si>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</si>
  <si>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</si>
  <si>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</si>
  <si>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</si>
  <si>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</si>
  <si>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</si>
  <si>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</si>
  <si>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</si>
  <si>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</si>
  <si>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</si>
  <si>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</si>
  <si>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</si>
  <si>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</si>
  <si>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</si>
  <si>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</si>
  <si>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</si>
  <si>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</si>
  <si>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</si>
  <si>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</si>
  <si>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</si>
  <si>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</si>
  <si>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</si>
  <si>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</si>
  <si>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</si>
  <si>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</si>
  <si>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</si>
  <si>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</si>
  <si>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</si>
  <si>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</si>
  <si>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</si>
  <si>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</si>
  <si>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</si>
  <si>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</si>
  <si>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</si>
  <si>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</si>
  <si>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</si>
  <si>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</si>
  <si>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</si>
  <si>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</si>
  <si>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</si>
  <si>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</si>
  <si>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</si>
  <si>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</si>
  <si>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</si>
  <si>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</si>
  <si>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</si>
  <si>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</si>
  <si>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</si>
  <si>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</si>
  <si>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</si>
  <si>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</si>
  <si>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</si>
  <si>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</si>
  <si>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</si>
  <si>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</si>
  <si>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</si>
  <si>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</si>
  <si>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</si>
  <si>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</si>
  <si>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</si>
  <si>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</si>
  <si>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</si>
  <si>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</si>
  <si>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</si>
  <si>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</si>
  <si>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</si>
  <si>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</si>
  <si>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</si>
  <si>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</si>
  <si>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</si>
  <si>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</si>
  <si>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</si>
  <si>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</si>
  <si>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</si>
  <si>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</si>
  <si>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</si>
  <si>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</si>
  <si>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</si>
  <si>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</si>
  <si>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</si>
  <si>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</si>
  <si>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</si>
  <si>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</si>
  <si>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</si>
  <si>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</si>
  <si>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</si>
  <si>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</si>
  <si>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</si>
  <si>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</si>
  <si>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</si>
  <si>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</si>
  <si>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</si>
  <si>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</si>
  <si>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</si>
  <si>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</si>
  <si>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</si>
  <si>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</si>
  <si>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</si>
  <si>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</si>
  <si>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</si>
  <si>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</si>
  <si>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</si>
  <si>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</si>
  <si>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</si>
  <si>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</si>
  <si>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</si>
  <si>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</si>
  <si>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</si>
  <si>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</si>
  <si>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</si>
  <si>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</si>
  <si>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</si>
  <si>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</si>
  <si>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</si>
  <si>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</si>
  <si>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</si>
  <si>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</si>
  <si>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</si>
  <si>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</si>
  <si>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</si>
  <si>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</si>
  <si>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</si>
  <si>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</si>
  <si>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</si>
  <si>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</si>
  <si>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</si>
  <si>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</si>
  <si>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</si>
  <si>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</si>
  <si>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</si>
  <si>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</si>
  <si>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</si>
  <si>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</si>
  <si>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</si>
  <si>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</si>
  <si>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</si>
  <si>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</si>
  <si>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</si>
  <si>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</si>
  <si>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</si>
  <si>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</si>
  <si>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</si>
  <si>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</si>
  <si>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</si>
  <si>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</si>
  <si>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</si>
  <si>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</si>
  <si>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</si>
  <si>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</si>
  <si>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</si>
  <si>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</si>
  <si>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</si>
  <si>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</si>
  <si>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</si>
  <si>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</si>
  <si>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</si>
  <si>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</si>
  <si>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</si>
  <si>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</si>
  <si>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</si>
  <si>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</si>
  <si>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</si>
  <si>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</si>
  <si>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</si>
  <si>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</si>
  <si>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</si>
  <si>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</si>
  <si>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</si>
  <si>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</si>
  <si>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</si>
  <si>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</si>
  <si>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</si>
  <si>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</si>
  <si>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</si>
  <si>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</si>
  <si>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</si>
  <si>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</si>
  <si>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</si>
  <si>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</si>
  <si>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</si>
  <si>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</si>
  <si>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</si>
  <si>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</si>
  <si>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</si>
  <si>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</si>
  <si>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</si>
  <si>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</si>
  <si>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</si>
  <si>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</si>
  <si>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</si>
  <si>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</si>
  <si>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</si>
  <si>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</si>
  <si>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</si>
  <si>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</si>
  <si>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</si>
  <si>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</si>
  <si>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</si>
  <si>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</si>
  <si>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</si>
  <si>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</si>
  <si>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</si>
  <si>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</si>
  <si>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</si>
  <si>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</si>
  <si>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</si>
  <si>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</si>
  <si>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</si>
  <si>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</si>
  <si>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</si>
  <si>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</si>
  <si>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</si>
  <si>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</si>
  <si>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</si>
  <si>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</si>
  <si>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</si>
  <si>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</si>
  <si>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</si>
  <si>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</si>
  <si>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</si>
  <si>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</si>
  <si>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</si>
  <si>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</si>
  <si>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</si>
  <si>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</si>
  <si>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</si>
  <si>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</si>
  <si>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</si>
  <si>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</si>
  <si>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</si>
  <si>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</si>
  <si>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</si>
  <si>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</si>
  <si>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</si>
  <si>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</si>
  <si>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</si>
  <si>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</si>
  <si>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</si>
  <si>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</si>
  <si>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</si>
  <si>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</si>
  <si>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</si>
  <si>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</si>
  <si>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</si>
  <si>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</si>
  <si>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</si>
  <si>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</si>
  <si>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</si>
  <si>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</si>
  <si>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</si>
  <si>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</si>
  <si>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</si>
  <si>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</si>
  <si>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</si>
  <si>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</si>
  <si>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</si>
  <si>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</si>
  <si>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</si>
  <si>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</si>
  <si>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</si>
  <si>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</si>
  <si>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</si>
  <si>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</si>
  <si>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</si>
  <si>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</si>
  <si>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</si>
  <si>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</si>
  <si>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</si>
  <si>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</si>
  <si>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</si>
  <si>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</si>
  <si>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</si>
  <si>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</si>
  <si>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</si>
  <si>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</si>
  <si>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</si>
  <si>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</si>
  <si>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</si>
  <si>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</si>
  <si>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</si>
  <si>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</si>
  <si>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</si>
  <si>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</si>
  <si>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</si>
  <si>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</si>
  <si>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</si>
  <si>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</si>
  <si>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</si>
  <si>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</si>
  <si>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</si>
  <si>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</si>
  <si>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</si>
  <si>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</si>
  <si>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</si>
  <si>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</si>
  <si>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</si>
  <si>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</si>
  <si>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</si>
  <si>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</si>
  <si>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</si>
  <si>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</si>
  <si>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</si>
  <si>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</si>
  <si>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</si>
  <si>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</si>
  <si>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</si>
  <si>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</si>
  <si>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</si>
  <si>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</si>
  <si>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</si>
  <si>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</si>
  <si>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</si>
  <si>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</si>
  <si>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</si>
  <si>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</si>
  <si>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</si>
  <si>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</si>
  <si>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</si>
  <si>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</si>
  <si>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</si>
  <si>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</si>
  <si>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</si>
  <si>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</si>
  <si>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</si>
  <si>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</si>
  <si>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</si>
  <si>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</si>
  <si>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</si>
  <si>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</si>
  <si>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</si>
  <si>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</si>
  <si>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</si>
  <si>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</si>
  <si>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</si>
  <si>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</si>
  <si>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</si>
  <si>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</si>
  <si>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</si>
  <si>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</si>
  <si>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</si>
  <si>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</si>
  <si>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</si>
  <si>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</si>
  <si>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</si>
  <si>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</si>
  <si>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</si>
  <si>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</si>
  <si>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</si>
  <si>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</si>
  <si>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</si>
  <si>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</si>
  <si>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</si>
  <si>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</si>
  <si>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</si>
  <si>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</si>
  <si>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</si>
  <si>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</si>
  <si>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</si>
  <si>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</si>
  <si>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</si>
  <si>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</si>
  <si>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</si>
  <si>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</si>
  <si>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</si>
  <si>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</si>
  <si>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</si>
  <si>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</si>
  <si>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</si>
  <si>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</si>
  <si>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</si>
  <si>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</si>
  <si>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</si>
  <si>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</si>
  <si>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</si>
  <si>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</si>
  <si>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</si>
  <si>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</si>
  <si>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</si>
  <si>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</si>
  <si>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</si>
  <si>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</si>
  <si>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</si>
  <si>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</si>
  <si>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</si>
  <si>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</si>
  <si>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</si>
  <si>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</si>
  <si>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</si>
  <si>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</si>
  <si>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</si>
  <si>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</si>
  <si>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</si>
  <si>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</si>
  <si>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</si>
  <si>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</si>
  <si>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</si>
  <si>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</si>
  <si>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</si>
  <si>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</si>
  <si>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</si>
  <si>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</si>
  <si>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</si>
  <si>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</si>
  <si>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</si>
  <si>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</si>
  <si>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</si>
  <si>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</si>
  <si>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</si>
  <si>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</si>
  <si>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</si>
  <si>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</si>
  <si>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</si>
  <si>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</si>
  <si>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</si>
  <si>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</si>
  <si>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</si>
  <si>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</si>
  <si>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</si>
  <si>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</si>
  <si>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</si>
  <si>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</si>
  <si>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</si>
  <si>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</si>
  <si>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</si>
  <si>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</si>
  <si>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</si>
  <si>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</si>
  <si>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</si>
  <si>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</si>
  <si>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</si>
  <si>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</si>
  <si>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</si>
  <si>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</si>
  <si>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</si>
  <si>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</si>
  <si>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</si>
  <si>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</si>
  <si>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</si>
  <si>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</si>
  <si>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</si>
  <si>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</si>
  <si>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</si>
  <si>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</si>
  <si>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</si>
  <si>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</si>
  <si>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</si>
  <si>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</si>
  <si>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</si>
  <si>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</si>
  <si>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</si>
  <si>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</si>
  <si>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</si>
  <si>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</si>
  <si>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</si>
  <si>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</si>
  <si>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</si>
  <si>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</si>
  <si>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</si>
  <si>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</si>
  <si>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</si>
  <si>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</si>
  <si>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</si>
  <si>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</si>
  <si>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</si>
  <si>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</si>
  <si>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</si>
  <si>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</si>
  <si>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</si>
  <si>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</si>
  <si>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</si>
  <si>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</si>
  <si>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</si>
  <si>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</si>
  <si>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</si>
  <si>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</si>
  <si>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</si>
  <si>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</si>
  <si>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</si>
  <si>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</si>
  <si>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</si>
  <si>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</si>
  <si>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</si>
  <si>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</si>
  <si>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</si>
  <si>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</si>
  <si>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</si>
  <si>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</si>
  <si>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</si>
  <si>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</si>
  <si>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</si>
  <si>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</si>
  <si>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</si>
  <si>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</si>
  <si>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</si>
  <si>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</si>
  <si>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</si>
  <si>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</si>
  <si>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</si>
  <si>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</si>
  <si>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</si>
  <si>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</si>
  <si>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</si>
  <si>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</si>
  <si>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</si>
  <si>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</si>
  <si>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</si>
  <si>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</si>
  <si>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</si>
  <si>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</si>
  <si>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</si>
  <si>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</si>
  <si>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</si>
  <si>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</si>
  <si>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</si>
  <si>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</si>
  <si>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</si>
  <si>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</si>
  <si>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</si>
  <si>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</si>
  <si>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</si>
  <si>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</si>
  <si>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</si>
  <si>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</si>
  <si>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</si>
  <si>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</si>
  <si>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</si>
  <si>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</si>
  <si>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</si>
  <si>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</si>
  <si>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</si>
  <si>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</si>
  <si>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</si>
  <si>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</si>
  <si>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</si>
  <si>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</si>
  <si>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</si>
  <si>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</si>
  <si>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</si>
  <si>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</si>
  <si>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</si>
  <si>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</si>
  <si>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</si>
  <si>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</si>
  <si>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</si>
  <si>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</si>
  <si>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</si>
  <si>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</si>
  <si>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</si>
  <si>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</si>
  <si>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</si>
  <si>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</si>
  <si>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</si>
  <si>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</si>
  <si>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</si>
  <si>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</si>
  <si>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</si>
  <si>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</si>
  <si>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</si>
  <si>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</si>
  <si>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</si>
  <si>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</si>
  <si>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</si>
  <si>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</si>
  <si>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</si>
  <si>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</si>
  <si>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</si>
  <si>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</si>
  <si>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</si>
  <si>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</si>
  <si>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</si>
  <si>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</si>
  <si>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</si>
  <si>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</si>
  <si>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</si>
  <si>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</si>
  <si>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</si>
  <si>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</si>
  <si>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</si>
  <si>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</si>
  <si>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</si>
  <si>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</si>
  <si>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</si>
  <si>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</si>
  <si>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</si>
  <si>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</si>
  <si>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</si>
  <si>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</si>
  <si>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</si>
  <si>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</si>
  <si>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</si>
  <si>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</si>
  <si>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</si>
  <si>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</si>
  <si>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</si>
  <si>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</si>
  <si>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</si>
  <si>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</si>
  <si>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</si>
  <si>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</si>
  <si>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</si>
  <si>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</si>
  <si>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</si>
  <si>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</si>
  <si>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</si>
  <si>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</si>
  <si>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</si>
  <si>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</si>
  <si>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</si>
  <si>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</si>
  <si>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</si>
  <si>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</si>
  <si>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</si>
  <si>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</si>
  <si>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</si>
  <si>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</si>
  <si>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</si>
  <si>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</si>
  <si>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</si>
  <si>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</si>
  <si>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</si>
  <si>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</si>
  <si>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</si>
  <si>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</si>
  <si>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</si>
  <si>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</si>
  <si>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</si>
  <si>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</si>
  <si>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</si>
  <si>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</si>
  <si>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</si>
  <si>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</si>
  <si>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</si>
  <si>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</si>
  <si>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</si>
  <si>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</si>
  <si>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</si>
  <si>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</si>
  <si>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</si>
  <si>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</si>
  <si>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</si>
  <si>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</si>
  <si>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</si>
  <si>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</si>
  <si>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</si>
  <si>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</si>
  <si>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</si>
  <si>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</si>
  <si>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</si>
  <si>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</si>
  <si>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</si>
  <si>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</si>
  <si>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</si>
  <si>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</si>
  <si>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</si>
  <si>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</si>
  <si>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</si>
  <si>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</si>
  <si>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</si>
  <si>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</si>
  <si>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</si>
  <si>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</si>
  <si>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</si>
  <si>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</si>
  <si>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</si>
  <si>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</si>
  <si>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</si>
  <si>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</si>
  <si>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</si>
  <si>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</si>
  <si>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</si>
  <si>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</si>
  <si>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</si>
  <si>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</si>
  <si>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</si>
  <si>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</si>
  <si>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</si>
  <si>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</si>
  <si>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</si>
  <si>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</si>
  <si>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</si>
  <si>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</si>
  <si>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</si>
  <si>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</si>
  <si>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</si>
  <si>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</si>
  <si>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</si>
  <si>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</si>
  <si>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</si>
  <si>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</si>
  <si>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</si>
  <si>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</si>
  <si>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</si>
  <si>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</si>
  <si>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</si>
  <si>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</si>
  <si>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</si>
  <si>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</si>
  <si>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</si>
  <si>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</si>
  <si>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</si>
  <si>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</si>
  <si>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</si>
  <si>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</si>
  <si>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</si>
  <si>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</si>
  <si>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</si>
  <si>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</si>
  <si>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</si>
  <si>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</si>
  <si>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</si>
  <si>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</si>
  <si>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</si>
  <si>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</si>
  <si>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</si>
  <si>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</si>
  <si>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</si>
  <si>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</si>
  <si>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</si>
  <si>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</si>
  <si>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</si>
  <si>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</si>
  <si>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</si>
  <si>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</si>
  <si>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</si>
  <si>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</si>
  <si>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</si>
  <si>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</si>
  <si>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</si>
  <si>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</si>
  <si>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</si>
  <si>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</si>
  <si>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</si>
  <si>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</si>
  <si>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</si>
  <si>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</si>
  <si>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</si>
  <si>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</si>
  <si>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</si>
  <si>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</si>
  <si>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</si>
  <si>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</si>
  <si>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</si>
  <si>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</si>
  <si>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</si>
  <si>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</si>
  <si>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</si>
  <si>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</si>
  <si>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</si>
  <si>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</si>
  <si>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</si>
  <si>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</si>
  <si>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</si>
  <si>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</si>
  <si>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</si>
  <si>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</si>
  <si>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</si>
  <si>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</si>
  <si>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</si>
  <si>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</si>
  <si>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</si>
  <si>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</si>
  <si>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</si>
  <si>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</si>
  <si>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</si>
  <si>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</si>
  <si>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</si>
  <si>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</si>
  <si>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</si>
  <si>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</si>
  <si>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</si>
  <si>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</si>
  <si>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</si>
  <si>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</si>
  <si>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</si>
  <si>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</si>
  <si>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</si>
  <si>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</si>
  <si>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</si>
  <si>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</si>
  <si>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</si>
  <si>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</si>
  <si>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</si>
  <si>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</si>
  <si>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</si>
  <si>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</si>
  <si>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</si>
  <si>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</si>
  <si>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</si>
  <si>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</si>
  <si>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</si>
  <si>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</si>
  <si>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</si>
  <si>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</si>
  <si>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</si>
  <si>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</si>
  <si>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</si>
  <si>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</si>
  <si>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</si>
  <si>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</si>
  <si>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</si>
  <si>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</si>
  <si>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</si>
  <si>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</si>
  <si>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</si>
  <si>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</si>
  <si>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</si>
  <si>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</si>
  <si>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</si>
  <si>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</si>
  <si>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</si>
  <si>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</si>
  <si>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</si>
  <si>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</si>
  <si>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</si>
  <si>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</si>
  <si>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</si>
  <si>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</si>
  <si>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</si>
  <si>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</si>
  <si>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</si>
  <si>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</si>
  <si>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</si>
  <si>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</si>
  <si>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</si>
  <si>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</si>
  <si>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</si>
  <si>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</si>
  <si>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</si>
  <si>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</si>
  <si>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</si>
  <si>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</si>
  <si>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</si>
  <si>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</si>
  <si>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</si>
  <si>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</si>
  <si>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</si>
  <si>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</si>
  <si>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</si>
  <si>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</si>
  <si>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</si>
  <si>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</si>
  <si>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</si>
  <si>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</si>
  <si>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</si>
  <si>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</si>
  <si>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</si>
  <si>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</si>
  <si>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</si>
  <si>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</si>
  <si>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</si>
  <si>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</si>
  <si>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</si>
  <si>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</si>
  <si>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</si>
  <si>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</si>
  <si>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</si>
  <si>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</si>
  <si>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</si>
  <si>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</si>
  <si>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</si>
  <si>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</si>
  <si>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</si>
  <si>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</si>
  <si>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</si>
  <si>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</si>
  <si>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</si>
  <si>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</si>
  <si>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</si>
  <si>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</si>
  <si>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</si>
  <si>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</si>
  <si>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</si>
  <si>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</si>
  <si>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</si>
  <si>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</si>
  <si>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</si>
  <si>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</si>
  <si>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</si>
  <si>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</si>
  <si>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</si>
  <si>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</si>
  <si>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</si>
  <si>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</si>
  <si>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</si>
  <si>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</si>
  <si>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</si>
  <si>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</si>
  <si>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</si>
  <si>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</si>
  <si>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</si>
  <si>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</si>
  <si>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</si>
  <si>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</si>
  <si>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</si>
  <si>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</si>
  <si>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</si>
  <si>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</si>
  <si>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</si>
  <si>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</si>
  <si>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</si>
  <si>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</si>
  <si>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</si>
  <si>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</si>
  <si>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</si>
  <si>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</si>
  <si>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</si>
  <si>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</si>
  <si>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</si>
  <si>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</si>
  <si>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</si>
  <si>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</si>
  <si>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</si>
  <si>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</si>
  <si>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</si>
  <si>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</si>
  <si>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</si>
  <si>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</si>
  <si>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</si>
  <si>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</si>
  <si>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</si>
  <si>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</si>
  <si>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</si>
  <si>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</si>
  <si>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</si>
  <si>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</si>
  <si>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</si>
  <si>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</si>
  <si>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</si>
  <si>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</si>
  <si>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</si>
  <si>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</si>
  <si>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</si>
  <si>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</si>
  <si>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</si>
  <si>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</si>
  <si>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</si>
  <si>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</si>
  <si>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</si>
  <si>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</si>
  <si>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</si>
  <si>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</si>
  <si>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</si>
  <si>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</si>
  <si>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</si>
  <si>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</si>
  <si>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</si>
  <si>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</si>
  <si>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</si>
  <si>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</si>
  <si>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</si>
  <si>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</si>
  <si>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</si>
  <si>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</si>
  <si>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</si>
  <si>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</si>
  <si>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</si>
  <si>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</si>
  <si>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</si>
  <si>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</si>
  <si>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</si>
  <si>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</si>
  <si>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</si>
  <si>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</si>
  <si>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</si>
  <si>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</si>
  <si>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</si>
  <si>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</si>
  <si>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</si>
  <si>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</si>
  <si>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</si>
  <si>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</si>
  <si>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</si>
  <si>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</si>
  <si>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</si>
  <si>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</si>
  <si>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</si>
  <si>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</si>
  <si>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</si>
  <si>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</si>
  <si>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</si>
  <si>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</si>
  <si>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</si>
  <si>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</si>
  <si>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</si>
  <si>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</si>
  <si>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</si>
  <si>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</si>
  <si>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</si>
  <si>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</si>
  <si>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</si>
  <si>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</si>
  <si>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</si>
  <si>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</si>
  <si>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</si>
  <si>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</si>
  <si>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</si>
  <si>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</si>
  <si>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</si>
  <si>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</si>
  <si>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</si>
  <si>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</si>
  <si>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</si>
  <si>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</si>
  <si>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</si>
  <si>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</si>
  <si>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</si>
  <si>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</si>
  <si>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</si>
  <si>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</si>
  <si>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</si>
  <si>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</si>
  <si>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</si>
  <si>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</si>
  <si>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</si>
  <si>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</si>
  <si>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</si>
  <si>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</si>
  <si>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</si>
  <si>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</si>
  <si>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</si>
  <si>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</si>
  <si>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</si>
  <si>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</si>
  <si>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</si>
  <si>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</si>
  <si>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</si>
  <si>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</si>
  <si>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</si>
  <si>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</si>
  <si>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</si>
  <si>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</si>
  <si>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</si>
  <si>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</si>
  <si>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</si>
  <si>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</si>
  <si>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</si>
  <si>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</si>
  <si>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</si>
  <si>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</si>
  <si>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</si>
  <si>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</si>
  <si>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</si>
  <si>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</si>
  <si>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</si>
  <si>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</si>
  <si>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</si>
  <si>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</si>
  <si>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</si>
  <si>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</si>
  <si>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</si>
  <si>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</si>
  <si>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</si>
  <si>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</si>
  <si>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</si>
  <si>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</si>
  <si>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</si>
  <si>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</si>
  <si>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</si>
  <si>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</si>
  <si>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</si>
  <si>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</si>
  <si>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</si>
  <si>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</si>
  <si>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</si>
  <si>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</si>
  <si>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</si>
  <si>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</si>
  <si>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</si>
  <si>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</si>
  <si>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</si>
  <si>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</si>
  <si>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</si>
  <si>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</si>
  <si>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</si>
  <si>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</si>
  <si>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</si>
  <si>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</si>
  <si>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</si>
  <si>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</si>
  <si>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</si>
  <si>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</si>
  <si>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</si>
  <si>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</si>
  <si>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</si>
  <si>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</si>
  <si>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</si>
  <si>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</si>
  <si>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</si>
  <si>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</si>
  <si>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</si>
  <si>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</si>
  <si>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</si>
  <si>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</si>
  <si>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</si>
  <si>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</si>
  <si>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</si>
  <si>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</si>
  <si>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</si>
  <si>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</si>
  <si>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</si>
  <si>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</si>
  <si>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</si>
  <si>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</si>
  <si>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</si>
  <si>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</si>
  <si>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</si>
  <si>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</si>
  <si>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</si>
  <si>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</si>
  <si>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</si>
  <si>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</si>
  <si>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</si>
  <si>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</si>
  <si>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</si>
  <si>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</si>
  <si>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</si>
  <si>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</si>
  <si>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</si>
  <si>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</si>
  <si>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</si>
  <si>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</si>
  <si>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</si>
  <si>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</si>
  <si>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</si>
  <si>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</si>
  <si>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</si>
  <si>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</si>
  <si>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</si>
  <si>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</si>
  <si>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</si>
  <si>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</si>
  <si>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</si>
  <si>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</si>
  <si>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</si>
  <si>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</si>
  <si>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</si>
  <si>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</si>
  <si>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</si>
  <si>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</si>
  <si>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</si>
  <si>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</si>
  <si>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</si>
  <si>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</si>
  <si>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</si>
  <si>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</si>
  <si>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</si>
  <si>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</si>
  <si>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</si>
  <si>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</si>
  <si>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</si>
  <si>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</si>
  <si>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</si>
  <si>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</si>
  <si>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</si>
  <si>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</si>
  <si>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</si>
  <si>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</si>
  <si>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</si>
  <si>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</si>
  <si>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</si>
  <si>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</si>
  <si>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</si>
  <si>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</si>
  <si>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</si>
  <si>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</si>
  <si>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</si>
  <si>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</si>
  <si>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</si>
  <si>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</si>
  <si>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</si>
  <si>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</si>
  <si>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</si>
  <si>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</si>
  <si>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</si>
  <si>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</si>
  <si>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</si>
  <si>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</si>
  <si>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</si>
  <si>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</si>
  <si>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</si>
  <si>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</si>
  <si>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</si>
  <si>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</si>
  <si>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</si>
  <si>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</si>
  <si>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</si>
  <si>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</si>
  <si>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</si>
  <si>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</si>
  <si>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</si>
  <si>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</si>
  <si>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</si>
  <si>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</si>
  <si>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</si>
  <si>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</si>
  <si>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</si>
  <si>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</si>
  <si>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</si>
  <si>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</si>
  <si>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</si>
  <si>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</si>
  <si>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</si>
  <si>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</si>
  <si>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</si>
  <si>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</si>
  <si>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</si>
  <si>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</si>
  <si>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</si>
  <si>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</si>
  <si>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</si>
  <si>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</si>
  <si>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</si>
  <si>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</si>
  <si>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</si>
  <si>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</si>
  <si>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</si>
  <si>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</si>
  <si>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</si>
  <si>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</si>
  <si>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</si>
  <si>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</si>
  <si>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</si>
  <si>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</si>
  <si>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</si>
  <si>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</si>
  <si>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</si>
  <si>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</si>
  <si>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</si>
  <si>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</si>
  <si>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</si>
  <si>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</si>
  <si>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</si>
  <si>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</si>
  <si>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</si>
  <si>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</si>
  <si>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</si>
  <si>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</si>
  <si>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</si>
  <si>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</si>
  <si>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</si>
  <si>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</si>
  <si>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</si>
  <si>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</si>
  <si>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</si>
  <si>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</si>
  <si>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</si>
  <si>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</si>
  <si>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</si>
  <si>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</si>
  <si>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</si>
  <si>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</si>
  <si>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</si>
  <si>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</si>
  <si>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</si>
  <si>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</si>
  <si>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</si>
  <si>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</si>
  <si>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</si>
  <si>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</si>
  <si>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</si>
  <si>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</si>
  <si>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</si>
  <si>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</si>
  <si>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</si>
  <si>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</si>
  <si>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</si>
  <si>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</si>
  <si>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</si>
  <si>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</si>
  <si>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</si>
  <si>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</si>
  <si>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</si>
  <si>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</si>
  <si>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</si>
  <si>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</si>
  <si>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</si>
  <si>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</si>
  <si>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</si>
  <si>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</si>
  <si>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</si>
  <si>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</si>
  <si>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</si>
  <si>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</si>
  <si>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</si>
  <si>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</si>
  <si>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</si>
  <si>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</si>
  <si>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</si>
  <si>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</si>
  <si>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</si>
  <si>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</si>
  <si>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</si>
  <si>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</si>
  <si>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</si>
  <si>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</si>
  <si>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</si>
  <si>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</si>
  <si>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</si>
  <si>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</si>
  <si>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</si>
  <si>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</si>
  <si>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</si>
  <si>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</si>
  <si>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</si>
  <si>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</si>
  <si>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</si>
  <si>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</si>
  <si>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</si>
  <si>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</si>
  <si>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</si>
  <si>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</si>
  <si>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</si>
  <si>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</si>
  <si>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</si>
  <si>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</si>
  <si>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</si>
  <si>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</si>
  <si>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</si>
  <si>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</si>
  <si>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</si>
  <si>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</si>
  <si>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</si>
  <si>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</si>
  <si>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</si>
  <si>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</si>
  <si>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</si>
  <si>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</si>
  <si>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</si>
  <si>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</si>
  <si>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</si>
  <si>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</si>
  <si>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</si>
  <si>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</si>
  <si>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</si>
  <si>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</si>
  <si>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</si>
  <si>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</si>
  <si>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</si>
  <si>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</si>
  <si>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</si>
  <si>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</si>
  <si>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</si>
  <si>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</si>
  <si>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</si>
  <si>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</si>
  <si>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</si>
  <si>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</si>
  <si>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</si>
  <si>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</si>
  <si>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</si>
  <si>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</si>
  <si>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</si>
  <si>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</si>
  <si>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</si>
  <si>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</si>
  <si>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</si>
  <si>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</si>
  <si>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</si>
  <si>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</si>
  <si>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</si>
  <si>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</si>
  <si>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</si>
  <si>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</si>
  <si>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</si>
  <si>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</si>
  <si>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</si>
  <si>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</si>
  <si>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</si>
  <si>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</si>
  <si>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</si>
  <si>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</si>
  <si>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</si>
  <si>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</si>
  <si>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</si>
  <si>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</si>
  <si>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</si>
  <si>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</si>
  <si>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</si>
  <si>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</si>
  <si>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</si>
  <si>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</si>
  <si>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</si>
  <si>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</si>
  <si>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</si>
  <si>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</si>
  <si>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</si>
  <si>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</si>
  <si>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</si>
  <si>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</si>
  <si>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</si>
  <si>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</si>
  <si>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</si>
  <si>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</si>
  <si>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</si>
  <si>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</si>
  <si>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</si>
  <si>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</si>
  <si>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</si>
  <si>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</si>
  <si>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</si>
  <si>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</si>
  <si>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</si>
  <si>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</si>
  <si>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</si>
  <si>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</si>
  <si>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</si>
  <si>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</si>
  <si>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</si>
  <si>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</si>
  <si>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</si>
  <si>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</si>
  <si>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</si>
  <si>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</si>
  <si>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</si>
  <si>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</si>
  <si>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</si>
  <si>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</si>
  <si>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</si>
  <si>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</si>
  <si>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</si>
  <si>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</si>
  <si>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</si>
  <si>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</si>
  <si>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</si>
  <si>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</si>
  <si>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</si>
  <si>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</si>
  <si>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</si>
  <si>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</si>
  <si>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</si>
  <si>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</si>
  <si>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</si>
  <si>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</si>
  <si>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</si>
  <si>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</si>
  <si>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</si>
  <si>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</si>
  <si>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</si>
  <si>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</si>
  <si>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</si>
  <si>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</si>
  <si>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</si>
  <si>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</si>
  <si>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</si>
  <si>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</si>
  <si>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</si>
  <si>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</si>
  <si>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</si>
  <si>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</si>
  <si>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</si>
  <si>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</si>
  <si>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</si>
  <si>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</si>
  <si>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</si>
  <si>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</si>
  <si>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</si>
  <si>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</si>
  <si>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</si>
  <si>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</si>
  <si>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</si>
  <si>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</si>
  <si>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</si>
  <si>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</si>
  <si>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</si>
  <si>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</si>
  <si>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</si>
  <si>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</si>
  <si>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</si>
  <si>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</si>
  <si>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</si>
  <si>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</si>
  <si>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</si>
  <si>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</si>
  <si>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</si>
  <si>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</si>
  <si>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</si>
  <si>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</si>
  <si>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</si>
  <si>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</si>
  <si>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</si>
  <si>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</si>
  <si>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</si>
  <si>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</si>
  <si>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</si>
  <si>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</si>
  <si>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</si>
  <si>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</si>
  <si>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</si>
  <si>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</si>
  <si>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</si>
  <si>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</si>
  <si>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</si>
  <si>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</si>
  <si>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</si>
  <si>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</si>
  <si>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</si>
  <si>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</si>
  <si>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</si>
  <si>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</si>
  <si>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</si>
  <si>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</si>
  <si>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</si>
  <si>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</si>
  <si>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</si>
  <si>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</si>
  <si>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</si>
  <si>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</si>
  <si>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</si>
  <si>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</si>
  <si>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</si>
  <si>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</si>
  <si>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</si>
  <si>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</si>
  <si>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</si>
  <si>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</si>
  <si>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</si>
  <si>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</si>
  <si>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</si>
  <si>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</si>
  <si>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</si>
  <si>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</si>
  <si>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</si>
  <si>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</si>
  <si>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</si>
  <si>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</si>
  <si>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</si>
  <si>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</si>
  <si>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</si>
  <si>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</si>
  <si>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</si>
  <si>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</si>
  <si>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</si>
  <si>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</si>
  <si>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</si>
  <si>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</si>
  <si>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</si>
  <si>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</si>
  <si>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</si>
  <si>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</si>
  <si>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</si>
  <si>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</si>
  <si>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</si>
  <si>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</si>
  <si>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</si>
  <si>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</si>
  <si>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</si>
  <si>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</si>
  <si>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</si>
  <si>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</si>
  <si>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</si>
  <si>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</si>
  <si>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</si>
  <si>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</si>
  <si>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</si>
  <si>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</si>
  <si>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</si>
  <si>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</si>
  <si>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</si>
  <si>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</si>
  <si>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</si>
  <si>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</si>
  <si>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</si>
  <si>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</si>
  <si>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</si>
  <si>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</si>
  <si>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</si>
  <si>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</si>
  <si>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</si>
  <si>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</si>
  <si>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</si>
  <si>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</si>
  <si>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</si>
  <si>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</si>
  <si>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</si>
  <si>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</si>
  <si>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</si>
  <si>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</si>
  <si>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</si>
  <si>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</si>
  <si>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</si>
  <si>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</si>
  <si>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</si>
  <si>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</si>
  <si>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</si>
  <si>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</si>
  <si>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</si>
  <si>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</si>
  <si>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</si>
  <si>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</si>
  <si>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</si>
  <si>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</si>
  <si>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</si>
  <si>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</si>
  <si>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</si>
  <si>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</si>
  <si>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</si>
  <si>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</si>
  <si>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</si>
  <si>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</si>
  <si>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</si>
  <si>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</si>
  <si>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</si>
  <si>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</si>
  <si>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</si>
  <si>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</si>
  <si>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</si>
  <si>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</si>
  <si>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</si>
  <si>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</si>
  <si>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</si>
  <si>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</si>
  <si>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</si>
  <si>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</si>
  <si>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</si>
  <si>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</si>
  <si>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</si>
  <si>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</si>
  <si>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</si>
  <si>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</si>
  <si>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</si>
  <si>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</si>
  <si>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</si>
  <si>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</si>
  <si>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</si>
  <si>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</si>
  <si>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</si>
  <si>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</si>
  <si>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</si>
  <si>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</si>
  <si>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</si>
  <si>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</si>
  <si>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</si>
  <si>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</si>
  <si>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</si>
  <si>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</si>
  <si>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</si>
  <si>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</si>
  <si>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</si>
  <si>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</si>
  <si>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</si>
  <si>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</si>
  <si>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</si>
  <si>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</si>
  <si>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</si>
  <si>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</si>
  <si>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</si>
  <si>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</si>
  <si>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</si>
  <si>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</si>
  <si>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</si>
  <si>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</si>
  <si>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</si>
  <si>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</si>
  <si>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</si>
  <si>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</si>
  <si>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</si>
  <si>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</si>
  <si>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</si>
  <si>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</si>
  <si>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</si>
  <si>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</si>
  <si>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</si>
  <si>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</si>
  <si>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</si>
  <si>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</si>
  <si>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</si>
  <si>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</si>
  <si>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</si>
  <si>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</si>
  <si>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</si>
  <si>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</si>
  <si>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</si>
  <si>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</si>
  <si>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</si>
  <si>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</si>
  <si>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</si>
  <si>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</si>
  <si>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</si>
  <si>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</si>
  <si>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</si>
  <si>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</si>
  <si>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</si>
  <si>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</si>
  <si>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</si>
  <si>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</si>
  <si>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</si>
  <si>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</si>
  <si>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</si>
  <si>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</si>
  <si>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</si>
  <si>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</si>
  <si>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</si>
  <si>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</si>
  <si>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</si>
  <si>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</si>
  <si>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</si>
  <si>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</si>
  <si>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</si>
  <si>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</si>
  <si>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</si>
  <si>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</si>
  <si>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</si>
  <si>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</si>
  <si>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</si>
  <si>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</si>
  <si>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</si>
  <si>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</si>
  <si>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</si>
  <si>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</si>
  <si>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</si>
  <si>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</si>
  <si>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</si>
  <si>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</si>
  <si>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</si>
  <si>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</si>
  <si>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</si>
  <si>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</si>
  <si>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</si>
  <si>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</si>
  <si>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</si>
  <si>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</si>
  <si>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</si>
  <si>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</si>
  <si>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</si>
  <si>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</si>
  <si>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</si>
  <si>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</si>
  <si>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</si>
  <si>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</si>
  <si>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</si>
  <si>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</si>
  <si>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</si>
  <si>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</si>
  <si>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</si>
  <si>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</si>
  <si>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</si>
  <si>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</si>
  <si>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</si>
  <si>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</si>
  <si>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</si>
  <si>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</si>
  <si>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</si>
  <si>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</si>
  <si>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</si>
  <si>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</si>
  <si>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</si>
  <si>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</si>
  <si>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</si>
  <si>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</si>
  <si>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</si>
  <si>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</si>
  <si>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</si>
  <si>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</si>
  <si>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</si>
  <si>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</si>
  <si>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</si>
  <si>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</si>
  <si>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</si>
  <si>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</si>
  <si>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</si>
  <si>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</si>
  <si>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</si>
  <si>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</si>
  <si>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</si>
  <si>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</si>
  <si>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</si>
  <si>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</si>
  <si>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</si>
  <si>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</si>
  <si>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</si>
  <si>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</si>
  <si>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</si>
  <si>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</si>
  <si>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</si>
  <si>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</si>
  <si>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</si>
  <si>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</si>
  <si>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</si>
  <si>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</si>
  <si>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</si>
  <si>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</si>
  <si>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</si>
  <si>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</si>
  <si>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</si>
  <si>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</si>
  <si>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</si>
  <si>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</si>
  <si>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</si>
  <si>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</si>
  <si>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</si>
  <si>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</si>
  <si>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</si>
  <si>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</si>
  <si>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</si>
  <si>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</si>
  <si>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</si>
  <si>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</si>
  <si>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</si>
  <si>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</si>
  <si>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</si>
  <si>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</si>
  <si>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</si>
  <si>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</si>
  <si>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</si>
  <si>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</si>
  <si>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</si>
  <si>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</si>
  <si>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</si>
  <si>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</si>
  <si>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</si>
  <si>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</si>
  <si>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</si>
  <si>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</si>
  <si>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</si>
  <si>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</si>
  <si>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</si>
  <si>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</si>
  <si>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</si>
  <si>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</si>
  <si>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</si>
  <si>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</si>
  <si>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</si>
  <si>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</si>
  <si>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</si>
  <si>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</si>
  <si>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</si>
  <si>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</si>
  <si>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</si>
  <si>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</si>
  <si>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</si>
  <si>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</si>
  <si>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</si>
  <si>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</si>
  <si>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</si>
  <si>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</si>
  <si>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</si>
  <si>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</si>
  <si>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</si>
  <si>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</si>
  <si>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</si>
  <si>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</si>
  <si>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</si>
  <si>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</si>
  <si>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</si>
  <si>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</si>
  <si>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</si>
  <si>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</si>
  <si>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</si>
  <si>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</si>
  <si>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</si>
  <si>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</si>
  <si>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</si>
  <si>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</si>
  <si>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</si>
  <si>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</si>
  <si>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</si>
  <si>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</si>
  <si>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</si>
  <si>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</si>
  <si>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</si>
  <si>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</si>
  <si>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</si>
  <si>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</si>
  <si>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</si>
  <si>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</si>
  <si>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</si>
  <si>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</si>
  <si>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</si>
  <si>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</si>
  <si>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</si>
  <si>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</si>
  <si>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</si>
  <si>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</si>
  <si>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</si>
  <si>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</si>
  <si>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</si>
  <si>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</si>
  <si>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</si>
  <si>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</si>
  <si>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</si>
  <si>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</si>
  <si>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</si>
  <si>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</si>
  <si>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</si>
  <si>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</si>
  <si>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</si>
  <si>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</si>
  <si>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</si>
  <si>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</si>
  <si>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</si>
  <si>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</si>
  <si>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</si>
  <si>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</si>
  <si>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</si>
  <si>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</si>
  <si>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</si>
  <si>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</si>
  <si>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</si>
  <si>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</si>
  <si>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</si>
  <si>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</si>
  <si>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</si>
  <si>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</si>
  <si>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</si>
  <si>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</si>
  <si>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</si>
  <si>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</si>
  <si>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</si>
  <si>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</si>
  <si>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</si>
  <si>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</si>
  <si>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</si>
  <si>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</si>
  <si>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</si>
  <si>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</si>
  <si>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</si>
  <si>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</si>
  <si>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</si>
  <si>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</si>
  <si>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</si>
  <si>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</si>
  <si>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</si>
  <si>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</si>
  <si>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</si>
  <si>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</si>
  <si>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</si>
  <si>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</si>
  <si>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</si>
  <si>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</si>
  <si>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</si>
  <si>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</si>
  <si>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</si>
  <si>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</si>
  <si>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</si>
  <si>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</si>
  <si>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</si>
  <si>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</si>
  <si>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</si>
  <si>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</si>
  <si>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</si>
  <si>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</si>
  <si>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</si>
  <si>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</si>
  <si>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</si>
  <si>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</si>
  <si>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</si>
  <si>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</si>
  <si>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</si>
  <si>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</si>
  <si>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</si>
  <si>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</si>
  <si>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</si>
  <si>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</si>
  <si>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</si>
  <si>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</si>
  <si>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</si>
  <si>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</si>
  <si>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</si>
  <si>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</si>
  <si>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</si>
  <si>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</si>
  <si>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</si>
  <si>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</si>
  <si>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</si>
  <si>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</si>
  <si>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</si>
  <si>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</si>
  <si>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</si>
  <si>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</si>
  <si>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</si>
  <si>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</si>
  <si>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</si>
  <si>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</si>
  <si>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</si>
  <si>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</si>
  <si>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</si>
  <si>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</si>
  <si>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</si>
  <si>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</si>
  <si>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</si>
  <si>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</si>
  <si>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</si>
  <si>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</si>
  <si>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</si>
  <si>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</si>
  <si>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</si>
  <si>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</si>
  <si>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</si>
  <si>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</si>
  <si>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</si>
  <si>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</si>
  <si>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</si>
  <si>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</si>
  <si>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</si>
  <si>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</si>
  <si>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</si>
  <si>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</si>
  <si>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</si>
  <si>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</si>
  <si>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</si>
  <si>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</si>
  <si>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</si>
  <si>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</si>
  <si>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</si>
  <si>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</si>
  <si>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</si>
  <si>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</si>
  <si>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</si>
  <si>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</si>
  <si>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</si>
  <si>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</si>
  <si>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</si>
  <si>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</si>
  <si>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</si>
  <si>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</si>
  <si>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</si>
  <si>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</si>
  <si>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</si>
  <si>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</si>
  <si>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</si>
  <si>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</si>
  <si>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</si>
  <si>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</si>
  <si>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</si>
  <si>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</si>
  <si>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</si>
  <si>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</si>
  <si>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</si>
  <si>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</si>
  <si>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</si>
  <si>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</si>
  <si>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</si>
  <si>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</si>
  <si>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</si>
  <si>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</si>
  <si>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</si>
  <si>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</si>
  <si>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</si>
  <si>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</si>
  <si>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</si>
  <si>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</si>
  <si>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</si>
  <si>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</si>
  <si>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</si>
  <si>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</si>
  <si>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</si>
  <si>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</si>
  <si>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</si>
  <si>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</si>
  <si>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</si>
  <si>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</si>
  <si>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</si>
  <si>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</si>
  <si>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</si>
  <si>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</si>
  <si>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</si>
  <si>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</si>
  <si>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</si>
  <si>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</si>
  <si>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</si>
  <si>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</si>
  <si>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</si>
  <si>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</si>
  <si>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</si>
  <si>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</si>
  <si>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</si>
  <si>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</si>
  <si>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</si>
  <si>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</si>
  <si>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</si>
  <si>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</si>
  <si>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</si>
  <si>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</si>
  <si>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</si>
  <si>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</si>
  <si>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</si>
  <si>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</si>
  <si>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</si>
  <si>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</si>
  <si>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</si>
  <si>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</si>
  <si>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</si>
  <si>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</si>
  <si>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</si>
  <si>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</si>
  <si>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</si>
  <si>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</si>
  <si>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</si>
  <si>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</si>
  <si>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</si>
  <si>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</si>
  <si>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</si>
  <si>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</si>
  <si>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</si>
  <si>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</si>
  <si>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</si>
  <si>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</si>
  <si>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</si>
  <si>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</si>
  <si>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</si>
  <si>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</si>
  <si>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</si>
  <si>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</si>
  <si>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</si>
  <si>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</si>
  <si>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</si>
  <si>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</si>
  <si>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</si>
  <si>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</si>
  <si>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</si>
  <si>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</si>
  <si>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</si>
  <si>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</si>
  <si>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</si>
  <si>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</si>
  <si>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</si>
  <si>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</si>
  <si>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</si>
  <si>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</si>
  <si>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</si>
  <si>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</si>
  <si>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</si>
  <si>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</si>
  <si>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</si>
  <si>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</si>
  <si>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</si>
  <si>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</si>
  <si>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</si>
  <si>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</si>
  <si>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</si>
  <si>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</si>
  <si>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</si>
  <si>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</si>
  <si>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</si>
  <si>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</si>
  <si>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</si>
  <si>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</si>
  <si>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</si>
  <si>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</si>
  <si>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</si>
  <si>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</si>
  <si>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</si>
  <si>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</si>
  <si>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</si>
  <si>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</si>
  <si>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</si>
  <si>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</si>
  <si>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</si>
  <si>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</si>
  <si>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</si>
  <si>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</si>
  <si>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</si>
  <si>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</si>
  <si>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</si>
  <si>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</si>
  <si>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</si>
  <si>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</si>
  <si>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</si>
  <si>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</si>
  <si>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</si>
  <si>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</si>
  <si>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</si>
  <si>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</si>
  <si>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</si>
  <si>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</si>
  <si>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</si>
  <si>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</si>
  <si>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</si>
  <si>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</si>
  <si>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</si>
  <si>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</si>
  <si>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</si>
  <si>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</si>
  <si>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</si>
  <si>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</si>
  <si>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</si>
  <si>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</si>
  <si>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</si>
  <si>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</si>
  <si>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</si>
  <si>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</si>
  <si>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</si>
  <si>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</si>
  <si>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</si>
  <si>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</si>
  <si>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</si>
  <si>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</si>
  <si>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</si>
  <si>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</si>
  <si>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</si>
  <si>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</si>
  <si>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</si>
  <si>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</si>
  <si>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</si>
  <si>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</si>
  <si>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</si>
  <si>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</si>
  <si>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</si>
  <si>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</si>
  <si>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</si>
  <si>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</si>
  <si>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</si>
  <si>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</si>
  <si>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</si>
  <si>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</si>
  <si>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</si>
  <si>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</si>
  <si>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</si>
  <si>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</si>
  <si>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</si>
  <si>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</si>
  <si>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</si>
  <si>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</si>
  <si>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</si>
  <si>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</si>
  <si>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</si>
  <si>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</si>
  <si>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</si>
  <si>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</si>
  <si>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</si>
  <si>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</si>
  <si>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</si>
  <si>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</si>
  <si>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</si>
  <si>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</si>
  <si>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</si>
  <si>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</si>
  <si>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</si>
  <si>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</si>
  <si>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</si>
  <si>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</si>
  <si>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</si>
  <si>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</si>
  <si>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</si>
  <si>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</si>
  <si>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</si>
  <si>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</si>
  <si>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</si>
  <si>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</si>
  <si>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</si>
  <si>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</si>
  <si>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</si>
  <si>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</si>
  <si>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</si>
  <si>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</si>
  <si>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</si>
  <si>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</si>
  <si>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</si>
  <si>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</si>
  <si>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</si>
  <si>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</si>
  <si>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</si>
  <si>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</si>
  <si>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</si>
  <si>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</si>
  <si>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</si>
  <si>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</si>
  <si>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</si>
  <si>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</si>
  <si>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</si>
  <si>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</si>
  <si>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</si>
  <si>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</si>
  <si>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</si>
  <si>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</si>
  <si>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</si>
  <si>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</si>
  <si>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</si>
  <si>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</si>
  <si>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</si>
  <si>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</si>
  <si>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</si>
  <si>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</si>
  <si>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</si>
  <si>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</si>
  <si>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</si>
  <si>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</si>
  <si>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</si>
  <si>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</si>
  <si>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</si>
  <si>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</si>
  <si>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</si>
  <si>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</si>
  <si>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</si>
  <si>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</si>
  <si>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</si>
  <si>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</si>
  <si>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</si>
  <si>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</si>
  <si>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</si>
  <si>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</si>
  <si>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</si>
  <si>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</si>
  <si>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</si>
  <si>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</si>
  <si>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</si>
  <si>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</si>
  <si>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</si>
  <si>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</si>
  <si>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</si>
  <si>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</si>
  <si>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</si>
  <si>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</si>
  <si>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</si>
  <si>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</si>
  <si>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</si>
  <si>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</si>
  <si>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</si>
  <si>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</si>
  <si>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</si>
  <si>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</si>
  <si>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</si>
  <si>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</si>
  <si>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</si>
  <si>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</si>
  <si>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</si>
  <si>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</si>
  <si>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</si>
  <si>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</si>
  <si>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</si>
  <si>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</si>
  <si>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</si>
  <si>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</si>
  <si>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</si>
  <si>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</si>
  <si>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</si>
  <si>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</si>
  <si>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</si>
  <si>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</si>
  <si>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</si>
  <si>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</si>
  <si>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</si>
  <si>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</si>
  <si>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</si>
  <si>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</si>
  <si>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</si>
  <si>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</si>
  <si>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</si>
  <si>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</si>
  <si>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</si>
  <si>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</si>
  <si>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</si>
  <si>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</si>
  <si>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</si>
  <si>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</si>
  <si>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</si>
  <si>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</si>
  <si>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</si>
  <si>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</si>
  <si>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</si>
  <si>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</si>
  <si>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</si>
  <si>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</si>
  <si>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</si>
  <si>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</si>
  <si>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</si>
  <si>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</si>
  <si>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</si>
  <si>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</si>
  <si>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</si>
  <si>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</si>
  <si>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</si>
  <si>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</si>
  <si>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</si>
  <si>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</si>
  <si>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</si>
  <si>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</si>
  <si>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</si>
  <si>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</si>
  <si>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</si>
  <si>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</si>
  <si>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</si>
  <si>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</si>
  <si>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</si>
  <si>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</si>
  <si>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</si>
  <si>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</si>
  <si>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</si>
  <si>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</si>
  <si>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</si>
  <si>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</si>
  <si>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</si>
  <si>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</si>
  <si>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</si>
  <si>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</si>
  <si>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</si>
  <si>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</si>
  <si>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</si>
  <si>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</si>
  <si>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</si>
  <si>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</si>
  <si>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</si>
  <si>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</si>
  <si>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</si>
  <si>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</si>
  <si>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</si>
  <si>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</si>
  <si>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</si>
  <si>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</si>
  <si>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</si>
  <si>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</si>
  <si>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</si>
  <si>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</si>
  <si>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</si>
  <si>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</si>
  <si>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</si>
  <si>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</si>
  <si>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</si>
  <si>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</si>
  <si>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</si>
  <si>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</si>
  <si>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</si>
  <si>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</si>
  <si>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</si>
  <si>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</si>
  <si>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</si>
  <si>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</si>
  <si>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</si>
  <si>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</si>
  <si>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</si>
  <si>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</si>
  <si>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</si>
  <si>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</si>
  <si>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</si>
  <si>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</si>
  <si>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</si>
  <si>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</si>
  <si>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</si>
  <si>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</si>
  <si>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</si>
  <si>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</si>
  <si>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</si>
  <si>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</si>
  <si>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</si>
  <si>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</si>
  <si>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</si>
  <si>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</si>
  <si>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</si>
  <si>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</si>
  <si>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</si>
  <si>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</si>
  <si>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</si>
  <si>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</si>
  <si>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</si>
  <si>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</si>
  <si>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</si>
  <si>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</si>
  <si>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</si>
  <si>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</si>
  <si>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</si>
  <si>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</si>
  <si>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</si>
  <si>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</si>
  <si>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</si>
  <si>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</si>
  <si>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</si>
  <si>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</si>
  <si>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</si>
  <si>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</si>
  <si>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</si>
  <si>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</si>
  <si>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</si>
  <si>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</si>
  <si>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</si>
  <si>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</si>
  <si>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</si>
  <si>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</si>
  <si>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</si>
  <si>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</si>
  <si>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</si>
  <si>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</si>
  <si>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</si>
  <si>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</si>
  <si>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</si>
  <si>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</si>
  <si>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</si>
  <si>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</si>
  <si>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</si>
  <si>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</si>
  <si>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</si>
  <si>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</si>
  <si>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</si>
  <si>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</si>
  <si>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</si>
  <si>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</si>
  <si>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</si>
  <si>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</si>
  <si>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</si>
  <si>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</si>
  <si>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</si>
  <si>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</si>
  <si>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</si>
  <si>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</si>
  <si>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</si>
  <si>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</si>
  <si>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</si>
  <si>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</si>
  <si>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</si>
  <si>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</si>
  <si>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</si>
  <si>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</si>
  <si>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</si>
  <si>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</si>
  <si>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</si>
  <si>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</si>
  <si>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</si>
  <si>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</si>
  <si>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</si>
  <si>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</si>
  <si>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</si>
  <si>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</si>
  <si>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</si>
  <si>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</si>
  <si>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</si>
  <si>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</si>
  <si>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</si>
  <si>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</si>
  <si>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</si>
  <si>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</si>
  <si>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</si>
  <si>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</si>
  <si>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</si>
  <si>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</si>
  <si>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</si>
  <si>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</si>
  <si>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</si>
  <si>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</si>
  <si>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</si>
  <si>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</si>
  <si>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</si>
  <si>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</si>
  <si>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</si>
  <si>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</si>
  <si>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</si>
  <si>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</si>
  <si>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</si>
  <si>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</si>
  <si>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</si>
  <si>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</si>
  <si>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</si>
  <si>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</si>
  <si>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</si>
  <si>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</si>
  <si>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</si>
  <si>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</si>
  <si>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</si>
  <si>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</si>
  <si>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</si>
  <si>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</si>
  <si>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</si>
  <si>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</si>
  <si>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</si>
  <si>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</si>
  <si>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</si>
  <si>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</si>
  <si>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</si>
  <si>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</si>
  <si>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</si>
  <si>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</si>
  <si>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</si>
  <si>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</si>
  <si>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</si>
  <si>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</si>
  <si>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</si>
  <si>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</si>
  <si>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</si>
  <si>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</si>
  <si>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</si>
  <si>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</si>
  <si>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</si>
  <si>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</si>
  <si>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</si>
  <si>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</si>
  <si>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</si>
  <si>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</si>
  <si>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</si>
  <si>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</si>
  <si>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</si>
  <si>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</si>
  <si>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</si>
  <si>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</si>
  <si>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</si>
  <si>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</si>
  <si>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</si>
  <si>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</si>
  <si>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</si>
  <si>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</si>
  <si>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</si>
  <si>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</si>
  <si>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</si>
  <si>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</si>
  <si>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</si>
  <si>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</si>
  <si>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</si>
  <si>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</si>
  <si>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</si>
  <si>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</si>
  <si>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</si>
  <si>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</si>
  <si>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</si>
  <si>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</si>
  <si>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</si>
  <si>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</si>
  <si>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</si>
  <si>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</si>
  <si>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</si>
  <si>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</si>
  <si>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</si>
  <si>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</si>
  <si>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</si>
  <si>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</si>
  <si>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</si>
  <si>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</si>
  <si>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</si>
  <si>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</si>
  <si>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</si>
  <si>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</si>
  <si>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</si>
  <si>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</si>
  <si>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</si>
  <si>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</si>
  <si>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</si>
  <si>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</si>
  <si>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</si>
  <si>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</si>
  <si>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</si>
  <si>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</si>
  <si>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</si>
  <si>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</si>
  <si>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</si>
  <si>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</si>
  <si>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</si>
  <si>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</si>
  <si>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</si>
  <si>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</si>
  <si>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</si>
  <si>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</si>
  <si>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</si>
  <si>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</si>
  <si>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</si>
  <si>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</si>
  <si>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</si>
  <si>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</si>
  <si>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</si>
  <si>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</si>
  <si>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</si>
  <si>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</si>
  <si>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</si>
  <si>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</si>
  <si>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</si>
  <si>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</si>
  <si>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</si>
  <si>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</si>
  <si>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</si>
  <si>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</si>
  <si>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</si>
  <si>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</si>
  <si>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</si>
  <si>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</si>
  <si>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</si>
  <si>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</si>
  <si>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</si>
  <si>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</si>
  <si>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</si>
  <si>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</si>
  <si>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</si>
  <si>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</si>
  <si>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</si>
  <si>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</si>
  <si>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</si>
  <si>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</si>
  <si>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</si>
  <si>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</si>
  <si>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</si>
  <si>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</si>
  <si>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</si>
  <si>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</si>
  <si>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</si>
  <si>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</si>
  <si>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</si>
  <si>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</si>
  <si>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</si>
  <si>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</si>
  <si>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</si>
  <si>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</si>
  <si>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</si>
  <si>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</si>
  <si>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</si>
  <si>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</si>
  <si>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</si>
  <si>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</si>
  <si>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</si>
  <si>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</si>
  <si>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</si>
  <si>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</si>
  <si>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</si>
  <si>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</si>
  <si>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</si>
  <si>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</si>
  <si>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</si>
  <si>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</si>
  <si>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</si>
  <si>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</si>
  <si>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</si>
  <si>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</si>
  <si>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</si>
  <si>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</si>
  <si>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</si>
  <si>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</si>
  <si>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</si>
  <si>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</si>
  <si>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</si>
  <si>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</si>
  <si>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</si>
  <si>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</si>
  <si>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</si>
  <si>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</si>
  <si>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</si>
  <si>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</si>
  <si>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</si>
  <si>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</si>
  <si>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</si>
  <si>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</si>
  <si>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</si>
  <si>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</si>
  <si>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</si>
  <si>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</si>
  <si>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</si>
  <si>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</si>
  <si>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</si>
  <si>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</si>
  <si>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</si>
  <si>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</si>
  <si>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</si>
  <si>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</si>
  <si>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</si>
  <si>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</si>
  <si>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</si>
  <si>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</si>
  <si>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</si>
  <si>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</si>
  <si>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</si>
  <si>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</si>
  <si>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</si>
  <si>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</si>
  <si>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</si>
  <si>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</si>
  <si>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</si>
  <si>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</si>
  <si>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</si>
  <si>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</si>
  <si>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</si>
  <si>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</si>
  <si>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</si>
  <si>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</si>
  <si>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</si>
  <si>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</si>
  <si>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</si>
  <si>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</si>
  <si>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</si>
  <si>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</si>
  <si>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</si>
  <si>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</si>
  <si>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</si>
  <si>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</si>
  <si>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</si>
  <si>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</si>
  <si>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</si>
  <si>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</si>
  <si>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</si>
  <si>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</si>
  <si>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</si>
  <si>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</si>
  <si>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</si>
  <si>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</si>
  <si>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</si>
  <si>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</si>
  <si>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</si>
  <si>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</si>
  <si>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</si>
  <si>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</si>
  <si>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</si>
  <si>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</si>
  <si>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</si>
  <si>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</si>
  <si>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</si>
  <si>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</si>
  <si>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</si>
  <si>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</si>
  <si>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</si>
  <si>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</si>
  <si>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</si>
  <si>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</si>
  <si>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</si>
  <si>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</si>
  <si>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</si>
  <si>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</si>
  <si>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</si>
  <si>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</si>
  <si>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</si>
  <si>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</si>
  <si>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</si>
  <si>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</si>
  <si>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</si>
  <si>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</si>
  <si>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</si>
  <si>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</si>
  <si>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</si>
  <si>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</si>
  <si>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</si>
  <si>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</si>
  <si>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</si>
  <si>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</si>
  <si>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</si>
  <si>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</si>
  <si>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</si>
  <si>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</si>
  <si>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</si>
  <si>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</si>
  <si>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</si>
  <si>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</si>
  <si>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</si>
  <si>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</si>
  <si>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</si>
  <si>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</si>
  <si>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</si>
  <si>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</si>
  <si>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</si>
  <si>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</si>
  <si>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</si>
  <si>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</si>
  <si>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</si>
  <si>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</si>
  <si>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</si>
  <si>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</si>
  <si>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</si>
  <si>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</si>
  <si>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</si>
  <si>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</si>
  <si>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</si>
  <si>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</si>
  <si>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</si>
  <si>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</si>
  <si>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</si>
  <si>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</si>
  <si>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</si>
  <si>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</si>
  <si>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</si>
  <si>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</si>
  <si>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</si>
  <si>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</si>
  <si>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</si>
  <si>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</si>
  <si>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</si>
  <si>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</si>
  <si>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</si>
  <si>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</si>
  <si>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</si>
  <si>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</si>
  <si>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</si>
  <si>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</si>
  <si>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</si>
  <si>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</si>
  <si>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</si>
  <si>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</si>
  <si>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</si>
  <si>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</si>
  <si>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</si>
  <si>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</si>
  <si>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</si>
  <si>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</si>
  <si>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</si>
  <si>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</si>
  <si>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</si>
  <si>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</si>
  <si>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</si>
  <si>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</si>
  <si>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</si>
  <si>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</si>
  <si>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</si>
  <si>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</si>
  <si>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</si>
  <si>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</si>
  <si>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</si>
  <si>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</si>
  <si>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</si>
  <si>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</si>
  <si>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</si>
  <si>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</si>
  <si>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</si>
  <si>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</si>
  <si>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</si>
  <si>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</si>
  <si>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</si>
  <si>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</si>
  <si>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</si>
  <si>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</si>
  <si>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</si>
  <si>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</si>
  <si>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</si>
  <si>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</si>
  <si>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</si>
  <si>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</si>
  <si>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</si>
  <si>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</si>
  <si>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</si>
  <si>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</si>
  <si>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</si>
  <si>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</si>
  <si>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</si>
  <si>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</si>
  <si>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</si>
  <si>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</si>
  <si>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</si>
  <si>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</si>
  <si>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</si>
  <si>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</si>
  <si>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</si>
  <si>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</si>
  <si>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</si>
  <si>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</si>
  <si>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</si>
  <si>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</si>
  <si>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</si>
  <si>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</si>
  <si>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</si>
  <si>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</si>
  <si>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</si>
  <si>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</si>
  <si>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</si>
  <si>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</si>
  <si>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</si>
  <si>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</si>
  <si>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</si>
  <si>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</si>
  <si>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</si>
  <si>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</si>
  <si>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</si>
  <si>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</si>
  <si>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</si>
  <si>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</si>
  <si>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</si>
  <si>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</si>
  <si>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</si>
  <si>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</si>
  <si>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</si>
  <si>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</si>
  <si>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</si>
  <si>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</si>
  <si>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</si>
  <si>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</si>
  <si>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</si>
  <si>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</si>
  <si>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</si>
  <si>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</si>
  <si>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</si>
  <si>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</si>
  <si>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</si>
  <si>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</si>
  <si>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</si>
  <si>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</si>
  <si>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</si>
  <si>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</si>
  <si>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</si>
  <si>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</si>
  <si>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</si>
  <si>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</si>
  <si>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</si>
  <si>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</si>
  <si>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</si>
  <si>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</si>
  <si>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</si>
  <si>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</si>
  <si>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</si>
  <si>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</si>
  <si>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</si>
  <si>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</si>
  <si>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</si>
  <si>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</si>
  <si>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</si>
  <si>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</si>
  <si>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</si>
  <si>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</si>
  <si>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</si>
  <si>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</si>
  <si>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</si>
  <si>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</si>
  <si>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</si>
  <si>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</si>
  <si>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</si>
  <si>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</si>
  <si>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</si>
  <si>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</si>
  <si>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</si>
  <si>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</si>
  <si>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</si>
  <si>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</si>
  <si>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</si>
  <si>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</si>
  <si>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</si>
  <si>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</si>
  <si>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</si>
  <si>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</si>
  <si>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</si>
  <si>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</si>
  <si>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</si>
  <si>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</si>
  <si>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</si>
  <si>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</si>
  <si>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</si>
  <si>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</si>
  <si>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</si>
  <si>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</si>
  <si>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</si>
  <si>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</si>
  <si>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</si>
  <si>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</si>
  <si>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</si>
  <si>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</si>
  <si>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</si>
  <si>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</si>
  <si>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PCM-20251123-00000684</t>
  </si>
  <si>
    <t xml:space="preserve"> 2025-11-23 09:33:26</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</si>
  <si>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</si>
  <si>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</si>
  <si>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</si>
  <si>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</si>
  <si>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</si>
  <si>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</si>
  <si>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</si>
  <si>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</si>
  <si>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</si>
  <si>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</si>
  <si>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</si>
  <si>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</si>
  <si>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</si>
  <si>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</si>
  <si>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</si>
  <si>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</si>
  <si>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</si>
  <si>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</si>
  <si>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</si>
  <si>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</si>
  <si>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</si>
  <si>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</si>
  <si>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</si>
  <si>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</si>
  <si>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</si>
  <si>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</si>
  <si>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</si>
  <si>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</si>
  <si>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</si>
  <si>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</si>
  <si>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</si>
  <si>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</si>
  <si>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</si>
  <si>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</si>
  <si>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</si>
  <si>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</si>
  <si>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</si>
  <si>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</si>
  <si>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</si>
  <si>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</si>
  <si>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</si>
  <si>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</si>
  <si>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</si>
  <si>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</si>
  <si>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</si>
  <si>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</si>
  <si>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</si>
  <si>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</si>
  <si>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</si>
  <si>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</si>
  <si>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</si>
  <si>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</si>
  <si>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</si>
  <si>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</si>
  <si>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</si>
  <si>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</si>
  <si>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</si>
  <si>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</si>
  <si>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</si>
  <si>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</si>
  <si>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</si>
  <si>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</si>
  <si>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</si>
  <si>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</si>
  <si>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</si>
  <si>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</si>
  <si>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</si>
  <si>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</si>
  <si>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</si>
  <si>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</si>
  <si>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</si>
  <si>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</si>
  <si>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</si>
  <si>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</si>
  <si>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</si>
  <si>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</si>
  <si>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</si>
  <si>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</si>
  <si>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</si>
  <si>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</si>
  <si>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</si>
  <si>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</si>
  <si>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</si>
  <si>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</si>
  <si>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</si>
  <si>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PCM-20251123-00000812</t>
  </si>
  <si>
    <t>ETA 30 km</t>
  </si>
  <si>
    <t xml:space="preserve">no PCM </t>
  </si>
  <si>
    <t>as per TRM MAS0558 HUB site after rested all connected sites restored expect RYQ0985
now team dispatched 120 min</t>
  </si>
  <si>
    <t>PCM-20251123-00000901</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</si>
  <si>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</si>
  <si>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</si>
  <si>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</si>
  <si>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</si>
  <si>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PCM-20251123-00000622</t>
  </si>
  <si>
    <t>Team at site TS</t>
  </si>
  <si>
    <t>PCM-20251123-00000910</t>
  </si>
  <si>
    <t>ETA 35 Mins</t>
  </si>
  <si>
    <t>PCM-20251123-00000913</t>
  </si>
  <si>
    <t>ETA 90 mins</t>
  </si>
  <si>
    <t>PCM-20251123-00000923</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</si>
  <si>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</si>
  <si>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</si>
  <si>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</si>
  <si>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</si>
  <si>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</si>
  <si>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</si>
  <si>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</si>
  <si>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</si>
  <si>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</si>
  <si>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</si>
  <si>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</si>
  <si>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NO PCM</t>
  </si>
  <si>
    <t>ETA 45 min</t>
  </si>
  <si>
    <t>ABH teams securing Hub sites ABH0049 &amp; ABH0612 , We have Sceco blackout in ABHA right now.</t>
  </si>
  <si>
    <t>PCM-20251123-00000855</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</si>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</sst>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
      <sz val="11"/>
      <color theme="1"/>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xf numFmtId="0" fontId="36" fillId="0" borderId="0" xfId="0" applyFont="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3" dataDxfId="172" headerRowBorderDxfId="170" tableBorderDxfId="171" totalsRowBorderDxfId="169">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5" totalsRowShown="0" headerRowDxfId="156" dataDxfId="155" headerRowBorderDxfId="153" tableBorderDxfId="154" totalsRowBorderDxfId="152">
  <autoFilter ref="A1:CJ1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3" dataDxfId="62" headerRowBorderDxfId="60" tableBorderDxfId="61">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1" totalsRowShown="0" headerRowDxfId="47" dataDxfId="46" headerRowBorderDxfId="44" tableBorderDxfId="45" totalsRowBorderDxfId="43">
  <autoFilter ref="A1:L4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30" dataDxfId="29" headerRowBorderDxfId="27" tableBorderDxfId="28">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3"/>
  <sheetViews>
    <sheetView workbookViewId="0">
      <selection activeCell="K18" sqref="K18"/>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321.55496284722176</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20362</v>
      </c>
      <c r="E3" s="63" t="s">
        <v>39021</v>
      </c>
      <c r="F3" s="137">
        <v>45984.403298611112</v>
      </c>
      <c r="G3" s="138">
        <f ca="1">IFERROR(NOW()-F3,"-")</f>
        <v>0.10009016203548526</v>
      </c>
      <c r="H3" s="137" t="s">
        <v>39024</v>
      </c>
      <c r="I3" s="135" t="str">
        <f>IFERROR(VLOOKUP(D3,DB!A:F,6,0),"")</f>
        <v>Generator-SG</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45984.503388773148</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45984.503388773148</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45984.503388773148</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45984.503388773148</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45984.503388773148</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45984.503388773148</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45984.503388773148</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45984.503388773148</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45984.503388773148</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45984.503388773148</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45984.503388773148</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45984.503388773148</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45984.503388773148</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45984.503388773148</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45984.503388773148</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45984.503388773148</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45984.503388773148</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45984.503388773148</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45984.503388773148</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45984.503388773148</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45984.503388773148</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45984.503388773148</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45984.503388773148</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45984.503388773148</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45984.503388773148</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45984.503388773148</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45984.503388773148</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45984.503388773148</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27"/>
      <c r="E32" s="136"/>
      <c r="F32" s="137"/>
      <c r="G32" s="138">
        <f ca="1">IFERROR(NOW()-F32,"-")</f>
        <v>45984.503388773148</v>
      </c>
      <c r="H32" s="137"/>
      <c r="I32" s="135" t="str">
        <f>IFERROR(VLOOKUP(D32,DB!A:F,6,0),"")</f>
        <v/>
      </c>
      <c r="J32" s="135" t="str">
        <f>IFERROR(VLOOKUP(D32,DB!A:G,7,0),"")</f>
        <v/>
      </c>
      <c r="K32" s="139"/>
      <c r="L32" s="140" t="str">
        <f>IFERROR(VLOOKUP(D32,DB!A:I,9,0),"")</f>
        <v/>
      </c>
    </row>
    <row r="33" spans="1:12" ht="15" customHeight="1">
      <c r="A33" s="141"/>
      <c r="B33" s="128" t="str">
        <f>IFERROR(VLOOKUP(D33,DB!A:K,11,0),"")</f>
        <v/>
      </c>
      <c r="C33" s="128"/>
      <c r="D33" s="142"/>
      <c r="E33" s="129"/>
      <c r="F33" s="130"/>
      <c r="G33" s="131">
        <f ca="1">IFERROR(NOW()-F33,"-")</f>
        <v>45984.503388773148</v>
      </c>
      <c r="H33" s="130"/>
      <c r="I33" s="128" t="str">
        <f>IFERROR(VLOOKUP(D33,DB!A:F,6,0),"")</f>
        <v/>
      </c>
      <c r="J33" s="128" t="str">
        <f>IFERROR(VLOOKUP(D33,DB!A:G,7,0),"")</f>
        <v/>
      </c>
      <c r="K33" s="132"/>
      <c r="L33" s="133" t="str">
        <f>IFERROR(VLOOKUP(D33,DB!A:I,9,0),"")</f>
        <v/>
      </c>
    </row>
  </sheetData>
  <customSheetViews>
    <customSheetView guid="{F6042A99-DD27-4453-835D-0834D95730CC}" filter="1" showAutoFilter="1">
      <pageMargins left="0" right="0" top="0" bottom="0" header="0" footer="0"/>
      <autoFilter ref="B1:M1" xr:uid="{939FA1EF-C581-4AF2-9CA1-60A9439391DC}"/>
    </customSheetView>
  </customSheetViews>
  <dataValidations count="2">
    <dataValidation allowBlank="1" showInputMessage="1" showErrorMessage="1" sqref="E1" xr:uid="{5DBA255D-CDD9-49FB-AD3C-AF70AB4EE696}"/>
    <dataValidation type="list" allowBlank="1" showInputMessage="1" showErrorMessage="1" sqref="E2:E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5"/>
  <sheetViews>
    <sheetView workbookViewId="0">
      <pane ySplit="1" topLeftCell="A11" activePane="bottomLeft" state="frozen"/>
      <selection pane="bottomLeft"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159.50355081018643</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1</v>
      </c>
      <c r="D4" s="18" t="s">
        <v>17733</v>
      </c>
      <c r="E4" s="84" t="s">
        <v>39021</v>
      </c>
      <c r="F4" s="103">
        <v>45984.387418981481</v>
      </c>
      <c r="G4" s="104">
        <f ca="1">IFERROR(NOW()-F4,"-")</f>
        <v>0.11596979166642996</v>
      </c>
      <c r="H4" s="103">
        <v>45984.381168981483</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39110</v>
      </c>
      <c r="B5" s="18" t="str">
        <f>IFERROR(VLOOKUP(D5,DB!A:K,11,0),"")</f>
        <v>R2</v>
      </c>
      <c r="C5" s="18">
        <v>2</v>
      </c>
      <c r="D5" s="18" t="s">
        <v>27732</v>
      </c>
      <c r="E5" s="84" t="s">
        <v>39021</v>
      </c>
      <c r="F5" s="103">
        <v>45984.457013888888</v>
      </c>
      <c r="G5" s="104">
        <f ca="1">IFERROR(NOW()-F5,"-")</f>
        <v>4.6374884259421378E-2</v>
      </c>
      <c r="H5" s="103">
        <v>45984.448680555557</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39112</v>
      </c>
      <c r="B6" s="18" t="str">
        <f>IFERROR(VLOOKUP(D6,DB!A:K,11,0),"")</f>
        <v>R2</v>
      </c>
      <c r="C6" s="18"/>
      <c r="D6" s="18" t="s">
        <v>25468</v>
      </c>
      <c r="E6" s="102"/>
      <c r="F6" s="103"/>
      <c r="G6" s="104">
        <f ca="1">IFERROR(NOW()-F6,"-")</f>
        <v>45984.503388773148</v>
      </c>
      <c r="H6" s="152">
        <v>45984.455046296294</v>
      </c>
      <c r="I6" s="18" t="str">
        <f>IFERROR(VLOOKUP(D6,DB!A:F,6,0),"")</f>
        <v>SCECO</v>
      </c>
      <c r="J6" s="18" t="str">
        <f>IFERROR(VLOOKUP(D6,DB!A:G,7,0),"")</f>
        <v>Vandalized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39114</v>
      </c>
      <c r="B7" s="18" t="str">
        <f>IFERROR(VLOOKUP(D7,DB!A:K,11,0),"")</f>
        <v>R2</v>
      </c>
      <c r="C7" s="18">
        <v>2</v>
      </c>
      <c r="D7" s="18" t="s">
        <v>26004</v>
      </c>
      <c r="E7" s="102" t="s">
        <v>39021</v>
      </c>
      <c r="F7" s="103">
        <v>45984.490300925929</v>
      </c>
      <c r="G7" s="104">
        <f ca="1">IFERROR(NOW()-F7,"-")</f>
        <v>1.3087847219139803E-2</v>
      </c>
      <c r="H7" s="103">
        <v>45984.484050925923</v>
      </c>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45984.503388773148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45984.503388773148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45984.503388773148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R2</v>
      </c>
      <c r="C11" s="18"/>
      <c r="D11" s="18" t="s">
        <v>27732</v>
      </c>
      <c r="E11" s="102"/>
      <c r="F11" s="103"/>
      <c r="G11" s="104">
        <f ca="1">IFERROR(NOW()-F11,"-")</f>
        <v>45984.503388773148</v>
      </c>
      <c r="H11" s="103"/>
      <c r="I11" s="18" t="str">
        <f>IFERROR(VLOOKUP(D11,DB!A:F,6,0),"")</f>
        <v>SCECO</v>
      </c>
      <c r="J11" s="18" t="str">
        <f>IFERROR(VLOOKUP(D11,DB!A:G,7,0),"")</f>
        <v>Vandalized</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45984.503388773148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45984.503388773148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45984.503388773148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45984.503388773148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45984.503388773148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45984.503388773148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45984.503388773148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45984.503388773148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45984.503388773148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45984.503388773148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45984.503388773148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45984.503388773148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45984.503388773148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45984.503388773148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45984.503388773148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45984.503388773148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45984.503388773148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45984.503388773148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45984.503388773148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45984.503388773148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45984.503388773148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45984.503388773148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45984.503388773148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45984.503388773148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45984.503388773148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45984.503388773148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45984.503388773148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45984.503388773148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45984.503388773148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45984.503388773148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45984.503388773148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45984.503388773148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45984.503388773148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45984.503388773148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45984.503388773148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45984.503388773148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45984.503388773148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45984.503388773148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45984.503388773148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45984.503388773148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45984.503388773148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45984.503388773148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45984.503388773148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45984.503388773148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45984.503388773148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45984.503388773148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45984.503388773148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45984.503388773148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45984.503388773148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45984.503388773148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45984.503388773148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45984.503388773148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45984.503388773148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45984.503388773148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45984.503388773148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45984.503388773148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45984.503388773148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45984.503388773148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45984.503388773148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45984.503388773148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45984.503388773148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45984.503388773148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45984.503388773148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45984.503388773148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45984.503388773148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45984.503388773148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45984.503388773148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45984.503388773148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45984.503388773148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45984.503388773148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45984.503388773148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45984.503388773148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45984.503388773148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45984.503388773148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45984.503388773148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45984.503388773148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45984.503388773148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45984.503388773148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45984.503388773148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45984.503388773148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45984.503388773148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45984.503388773148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45984.503388773148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45984.503388773148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45984.503388773148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45984.503388773148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45984.503388773148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45984.503388773148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45984.503388773148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45984.503388773148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45984.503388773148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45984.503388773148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45984.503388773148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45984.503388773148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45984.503388773148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45984.503388773148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45984.503388773148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45984.503388773148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45984.503388773148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45984.503388773148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45984.503388773148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45984.503388773148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45984.503388773148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45984.503388773148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45984.503388773148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45984.503388773148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45984.503388773148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45984.503388773148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45984.503388773148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45984.503388773148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45984.503388773148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45984.503388773148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45984.503388773148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45984.503388773148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45984.503388773148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45984.503388773148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45984.503388773148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45984.503388773148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45984.503388773148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45984.503388773148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45984.503388773148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45984.503388773148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45984.503388773148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45984.503388773148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45984.503388773148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45984.503388773148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45984.503388773148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45984.503388773148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45984.503388773148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45984.503388773148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45984.503388773148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45984.503388773148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45984.503388773148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45984.503388773148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45984.503388773148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45984.503388773148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45984.503388773148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45984.503388773148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45984.503388773148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45984.503388773148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45984.503388773148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45984.503388773148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45984.503388773148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45984.503388773148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sheetData>
  <dataValidations count="2">
    <dataValidation allowBlank="1" showInputMessage="1" showErrorMessage="1" sqref="E1" xr:uid="{4D935161-CDD3-4592-B877-3FB59C99E142}"/>
    <dataValidation type="list" allowBlank="1" showInputMessage="1" showErrorMessage="1" sqref="E3:E1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R3</v>
      </c>
      <c r="C2" s="18">
        <v>1</v>
      </c>
      <c r="D2" s="61" t="s">
        <v>14586</v>
      </c>
      <c r="E2" s="18"/>
      <c r="F2" s="20"/>
      <c r="G2" s="21">
        <f t="shared" ref="G2:G53" ca="1" si="0">IFERROR(NOW()-F2,"-")</f>
        <v>45984.503388773148</v>
      </c>
      <c r="H2" s="22">
        <v>45984.494201388887</v>
      </c>
      <c r="I2" s="19" t="str">
        <f>IFERROR(VLOOKUP(D2,DB!A:F,6,0),"")</f>
        <v>SCECO</v>
      </c>
      <c r="J2" s="18" t="str">
        <f>IFERROR(VLOOKUP(D2,DB!A:G,7,0),"")</f>
        <v>Weak</v>
      </c>
      <c r="K2" s="45"/>
      <c r="L2" s="23" t="str">
        <f>IFERROR(VLOOKUP(D2,DB!A:I,9,0),"")</f>
        <v>Latis</v>
      </c>
    </row>
    <row r="3" spans="1:13" ht="15" customHeight="1">
      <c r="A3" s="19"/>
      <c r="B3" s="61" t="str">
        <f>IFERROR(VLOOKUP(D3,DB!A:K,11,0),"")</f>
        <v/>
      </c>
      <c r="C3" s="18"/>
      <c r="D3" s="61" t="str">
        <f>IFERROR(VLOOKUP(#REF!,DB!#REF!,7,0),"")</f>
        <v/>
      </c>
      <c r="E3" s="18"/>
      <c r="F3" s="20"/>
      <c r="G3" s="21">
        <f t="shared" ca="1" si="0"/>
        <v>45984.503388773148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45984.503388773148</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45984.503388773148</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45984.503388773148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45984.503388773148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45984.503388773148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45984.503388773148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45984.503388773148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45984.503388773148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45984.503388773148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45984.503388773148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45984.503388773148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45984.503388773148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45984.503388773148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45984.503388773148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45984.503388773148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45984.503388773148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45984.503388773148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45984.503388773148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45984.503388773148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45984.503388773148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45984.503388773148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45984.503388773148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45984.503388773148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45984.503388773148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45984.503388773148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45984.503388773148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45984.503388773148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45984.503388773148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45984.503388773148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45984.503388773148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45984.503388773148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45984.503388773148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45984.503388773148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45984.503388773148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45984.503388773148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45984.503388773148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45984.503388773148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45984.503388773148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45984.503388773148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45984.503388773148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45984.503388773148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45984.503388773148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45984.503388773148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45984.503388773148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45984.503388773148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45984.503388773148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45984.503388773148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45984.503388773148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45984.503388773148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45984.503388773148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45984.503388773148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45984.503388773148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45984.503388773148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45984.503388773148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45984.503388773148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45984.503388773148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45984.503388773148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45984.503388773148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45984.503388773148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45984.503388773148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45984.503388773148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45984.503388773148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45984.503388773148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45984.503388773148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45984.503388773148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45984.503388773148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45984.503388773148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45984.503388773148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45984.503388773148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45984.503388773148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45984.503388773148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45984.503388773148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45984.503388773148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45984.503388773148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45984.503388773148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45984.503388773148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45984.503388773148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45984.503388773148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45984.503388773148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45984.503388773148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45984.503388773148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45984.503388773148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45984.503388773148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45984.503388773148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45984.503388773148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45984.503388773148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45984.503388773148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45984.503388773148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45984.503388773148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45984.503388773148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45984.503388773148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45984.503388773148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45984.503388773148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45984.503388773148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45984.503388773148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45984.503388773148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45984.503388773148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45984.503388773148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45984.503388773148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45984.503388773148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45984.503388773148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45984.503388773148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45984.503388773148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45984.503388773148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45984.503388773148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45984.503388773148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45984.503388773148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45984.503388888887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45984.503388888887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45984.503388888887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45984.503388888887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45984.503388888887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45984.503388888887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45984.503388888887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45984.503388888887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45984.503388888887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45984.503388888887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45984.503388888887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45984.503388888887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45984.503388888887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45984.503388888887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45984.503388888887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45984.503388888887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45984.503388888887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45984.503388888887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45984.503388888887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45984.503388888887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45984.503388888887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45984.503388888887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45984.503388888887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45984.503388888887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45984.503388888887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45984.503388888887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45984.503388888887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45984.503388888887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45984.503388888887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45984.503388888887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45984.503388888887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45984.503388888887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45984.503388888887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45984.503388888887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45984.503388888887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45984.503388888887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45984.503388888887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45984.503388888887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45984.503388888887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45984.503388888887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45984.503388888887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45984.503388888887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45984.503388888887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45984.503388888887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45984.503388888887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45984.503388888887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45984.503388888887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45984.503388888887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45984.503388888887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45984.503388888887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45984.503388888887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45984.503388888887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45984.503388888887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45984.503388888887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45984.503388888887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45984.503388888887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45984.503388888887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45984.503388888887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45984.503388888887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45984.503388888887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45984.503388888887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45984.503388888887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45984.503388888887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45984.503388888887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45984.503388888887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45984.503388888887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45984.503388888887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45984.503388888887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45984.503388888887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45984.503388888887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45984.503388888887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45984.503388888887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45984.503388888887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45984.503388888887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45984.503388888887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45984.503388888887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45984.503388888887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45984.503388888887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45984.503388888887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45984.503388888887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45984.503388888887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45984.503388888887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45984.503388888887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45984.503388888887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45984.503388888887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45984.503388888887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45984.503388888887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45984.503388888887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45984.503388888887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45984.503388888887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45984.503388888887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45984.503388888887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45984.503388888887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45984.503388888887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45984.503388888887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45984.503388888887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45984.503388888887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45984.503388888887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45984.503388888887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45984.503388888887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45984.503388888887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45984.503388888887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45984.503388888887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45984.503388888887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45984.503388888887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45984.503388888887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45984.503388888887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45984.503388888887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45984.503388888887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45984.503388888887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45984.503388888887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45984.503388888887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45984.503388888887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45984.503388888887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45984.503388888887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45984.503388888887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45984.503388888887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45984.503388888887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45984.503388888887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45984.503388888887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45984.503388888887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45984.503388888887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45984.503388888887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45984.503388888887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45984.503388888887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45984.503388888887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45984.503388888887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45984.503388888887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45984.503388888887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45984.503388888887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45984.503388888887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45984.503388888887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45984.503388888887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45984.503388888887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45984.503388888887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45984.503388888887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45984.503388888887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45984.503388888887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45984.503388888887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45984.503388888887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45984.503388888887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45984.503388888887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45984.503388888887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45984.503388888887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45984.503388888887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45984.503388888887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45984.503388888887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45984.503388888887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45984.503388888887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45984.503388888887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45984.503388888887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45984.503388888887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45984.503388888887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45984.503388888887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45984.503388888887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45984.503388888887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45984.503388888887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45984.503388888887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45984.503388888887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45984.503388888887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45984.503388888887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45984.503388888887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45984.503388888887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45984.503388888887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45984.503388888887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45984.503388888887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45984.503388888887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45984.503388888887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45984.503388888887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45984.503388888887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45984.503388888887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45984.503388888887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45984.503388888887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45984.503388888887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45984.503388888887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45984.503388888887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45984.503388888887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45984.503388888887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45984.503388888887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45984.503388888887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45984.503388888887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45984.503388888887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45984.503388888887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45984.503388888887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45984.503388888887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45984.503388888887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45984.503388888887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45984.503388888887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45984.503388888887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45984.503388888887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45984.503388888887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45984.503388888887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45984.503388888887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45984.503388888887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45984.503388888887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45984.503388888887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45984.503388888887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45984.503388888887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45984.503388888887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45984.503388888887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45984.503388888887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45984.503388888887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45984.503388888887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45984.503388888887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45984.503388888887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45984.503388888887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45984.503388888887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45984.503388888887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45984.503388888887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45984.503388888887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45984.503388888887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45984.503388888887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45984.503388888887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45984.503388888887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45984.503388888887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45984.503388888887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45984.503388888887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45984.503388888887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45984.503388888887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45984.503388888887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45984.503388888887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45984.503388888887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45984.503388888887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45984.503388888887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45984.503388888887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45984.503388888887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45984.503388888887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45984.503388888887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45984.503388888887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45984.503388888887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45984.503388888887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45984.503388888887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45984.503388888887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45984.503388888887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45984.503388888887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45984.503388888887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45984.503388888887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45984.503388888887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45984.503388888887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45984.503388888887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45984.503388888887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45984.503388888887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45984.503388888887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45984.503388888887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45984.503388888887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45984.503388888887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45984.503388888887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45984.503388888887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45984.503388888887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45984.503388888887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45984.503388888887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45984.503388888887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45984.503388888887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45984.503388888887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45984.503388888887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45984.503388888887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45984.503388888887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45984.503388888887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45984.503388888887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45984.503388888887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45984.503388888887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45984.503388888887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45984.503388888887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45984.503388888887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45984.503388888887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45984.503388888887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45984.503388888887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45984.503388888887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45984.503388888887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45984.503388888887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45984.503388888887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45984.503388888887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45984.503388888887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45984.503388888887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45984.503388888887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45984.503388888887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45984.503388888887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45984.503388888887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45984.503388888887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45984.503388888887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45984.503388888887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45984.503388888887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45984.503388888887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45984.503388888887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45984.503388888887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45984.503388888887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45984.503388888887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45984.503388888887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45984.503388888887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45984.503388888887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45984.503388888887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45984.503388888887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45984.503388888887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45984.503388888887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45984.503388888887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45984.503388888887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45984.503388888887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45984.503388888887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45984.503388888887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45984.503388888887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45984.503388888887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45984.503388888887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45984.503388888887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45984.503388888887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45984.503388888887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45984.503388888887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45984.503388888887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45984.503388888887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45984.503388888887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45984.503388888887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45984.503388888887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45984.503388888887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45984.503388888887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45984.503388888887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45984.503388888887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45984.503388888887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45984.503388888887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45984.503388888887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45984.503388888887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45984.503388888887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45984.503388888887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45984.503388888887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45984.503388888887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45984.503388888887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45984.503388888887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45984.503388888887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45984.503388888887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45984.503388888887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45984.503388888887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45984.503388888887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45984.503388888887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45984.503388888887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45984.503388888887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45984.503388888887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45984.503388888887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45984.503388888887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45984.503388888887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45984.503388888887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45984.503388888887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45984.503388888887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45984.503388888887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45984.503388888887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45984.503388888887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45984.503388888887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45984.503388888887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45984.503388888887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45984.503388888887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45984.503388888887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45984.503388888887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45984.503388888887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45984.503388888887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45984.503388888887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45984.503388888887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45984.503388888887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45984.503388888887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45984.503388888887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45984.503388888887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45984.503388888887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45984.503388888887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45984.503388888887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45984.503388888887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45984.503388888887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45984.503388888887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45984.503388888887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45984.503388888887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45984.503388888887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45984.503388888887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45984.503388888887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45984.503388888887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45984.503388888887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45984.503388888887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45984.503388888887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45984.503388888887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45984.503388888887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45984.503388888887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45984.503388888887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45984.503388888887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45984.503388888887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45984.503388888887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45984.503388888887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45984.503388888887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45984.503388888887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45984.503388888887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45984.503388888887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45984.503388888887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45984.503388888887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45984.503388888887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45984.503388888887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45984.503388888887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45984.503388888887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45984.503388888887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45984.503388888887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45984.503388888887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45984.503388888887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45984.503388888887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45984.503388888887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45984.503388888887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45984.503388888887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45984.503388888887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45984.503388888887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45984.503388888887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45984.503388888887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45984.503388888887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45984.503388888887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45984.503388888887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45984.503388888887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45984.503388888887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45984.503388888887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45984.503388888887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45984.503388888887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45984.503388888887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45984.503388888887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45984.503388888887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45984.503388888887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45984.503388888887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45984.503388888887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45984.503388888887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45984.503388888887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45984.503388888887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45984.503388888887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45984.503388888887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45984.503388888887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45984.503388888887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45984.503388888887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45984.503388888887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45984.503388888887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45984.503388888887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45984.503388888887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45984.503388888887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45984.503388888887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45984.503388888887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45984.503388888887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45984.503388888887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45984.503388888887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45984.503388888887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45984.503388888887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45984.503388888887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45984.503388888887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45984.503388888887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45984.503388888887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45984.503388888887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45984.503388888887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45984.503388888887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45984.503388888887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45984.503388888887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45984.503388888887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45984.503388888887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45984.503388888887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45984.503388888887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45984.503388888887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45984.503388888887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45984.503388888887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45984.503388888887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45984.503388888887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45984.503388888887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45984.503388888887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45984.503388888887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45984.503388888887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45984.503388888887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45984.503388888887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45984.503388888887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45984.503388888887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45984.503388888887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45984.503388888887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45984.503388888887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45984.503388888887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45984.503388888887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45984.503388888887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45984.503388888887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45984.503388888887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45984.503388888887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45984.503388888887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45984.503388888887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45984.503388888887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45984.503388888887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45984.503388888887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45984.503388888887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45984.503388888887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45984.503388888887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45984.503388888887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45984.503388888887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45984.503388888887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45984.503388888887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45984.503388888887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45984.503388888887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45984.503388888887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45984.503388888887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45984.503388888887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45984.503388888887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45984.503388888887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45984.503388888887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45984.503388888887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45984.503388888887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45984.503388888887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45984.503388888887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45984.503388888887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45984.503388888887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45984.503388888887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45984.503388888887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45984.503388888887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45984.503388888887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45984.503388888887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45984.503388888887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45984.503388888887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45984.503388888887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45984.503388888887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45984.503388888887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45984.503388888887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45984.503388888887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45984.503388888887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45984.503388888887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45984.503388888887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45984.503388888887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45984.503388888887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45984.503388888887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45984.503388888887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45984.503388888887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45984.503388888887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45984.503388888887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45984.503388888887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45984.503388888887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45984.503388888887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45984.503388888887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45984.503388888887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45984.503388888887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45984.503388888887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45984.503388888887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45984.503388888887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45984.503388888887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45984.503388888887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45984.503388888887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45984.503388888887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45984.503388888887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45984.503388888887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45984.503388888887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45984.503388888887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45984.503388888887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45984.503388888887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45984.503388888887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45984.503388888887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45984.503388888887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45984.503388888887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45984.503388888887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45984.503388888887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45984.503388888887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45984.503388888887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45984.503388888887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45984.503388888887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45984.503388888887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45984.503388888887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45984.503388888887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45984.503388888887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45984.503388888887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45984.503388888887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45984.503388888887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45984.503388888887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45984.503388888887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45984.503388888887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45984.503388888887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45984.503388888887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45984.503388888887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45984.503388888887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45984.503388888887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45984.503388888887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45984.503388888887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45984.503388888887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45984.503388888887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45984.503388888887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45984.503388888887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45984.503388888887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45984.503388888887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45984.503388888887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45984.503388888887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45984.503388888887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45984.503388888887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45984.503388888887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45984.503388888887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45984.503388888887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45984.503388888887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45984.503388888887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45984.503388888887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45984.503388888887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45984.503388888887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45984.503388888887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45984.503388888887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45984.503388888887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45984.503388888887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45984.503388888887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45984.503388888887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45984.503388888887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45984.503388888887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45984.503388888887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45984.503388888887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45984.503388888887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45984.503388888887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45984.503388888887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45984.503388888887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45984.503388888887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45984.503388888887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45984.503388888887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45984.503388888887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45984.503388888887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45984.503388888887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45984.503388888887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45984.503388888887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45984.503388888887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45984.503388888887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45984.503388888887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45984.503388888887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45984.503388888887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45984.503388888887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45984.503388888887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45984.503388888887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45984.503388888887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45984.503388888887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45984.503388888887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45984.503388888887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45984.503388888887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45984.503388888887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45984.503388888887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45984.503388888887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45984.503388888887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45984.503388888887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45984.503388888887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45984.503388888887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45984.503388888887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45984.503388888887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45984.503388888887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45984.503388888887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45984.503388888887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45984.503388888887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45984.503388888887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45984.503388888887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45984.503388888887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45984.503388888887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45984.503388888887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45984.503388888887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45984.503388888887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45984.503388888887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45984.503388888887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45984.503388888887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45984.503388888887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45984.503388888887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45984.503388888887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45984.503388888887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45984.503388888887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45984.503388888887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45984.503388888887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45984.503388888887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45984.503388888887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45984.503388888887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45984.503388888887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45984.503388888887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45984.503388888887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45984.503388888887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45984.503388888887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45984.503388888887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45984.503388888887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45984.503388888887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45984.503388888887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45984.503388888887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45984.503388888887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45984.503388888887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45984.503388888887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45984.503388888887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45984.503388888887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45984.503388888887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45984.503388888887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45984.503388888887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45984.503388888887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45984.503388888887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45984.503388888887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45984.503388888887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45984.503388888887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45984.503388888887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45984.503388888887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45984.503388888887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45984.503388888887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45984.503388888887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45984.503388888887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45984.503388888887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45984.503388888887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45984.503388888887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45984.503388888887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45984.503388888887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45984.503388888887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45984.503388888887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45984.503388888887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45984.503388888887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45984.503388888887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45984.503388888887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45984.503388888887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45984.503388888887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45984.503388888887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45984.503388888887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45984.503388888887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45984.503388888887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45984.503388888887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45984.503388888887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45984.503388888887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45984.503388888887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45984.503388888887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45984.503388888887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45984.503388888887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45984.503388888887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45984.503388888887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45984.503388888887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45984.503388888887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45984.503388888887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45984.503388888887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45984.503388888887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45984.503388888887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45984.503388888887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45984.503388888887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45984.503388888887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45984.503388888887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45984.503388888887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45984.503388888887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45984.503388888887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45984.503388888887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45984.503388888887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45984.503388888887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45984.503388888887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45984.503388888887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45984.503388888887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45984.503388888887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45984.503388888887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45984.503388888887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45984.503388888887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45984.503388888887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45984.503388888887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45984.503388888887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45984.503388888887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45984.503388888887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45984.503388888887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45984.503388888887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45984.503388888887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45984.503388888887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45984.503388888887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45984.503388888887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45984.503388888887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45984.503388888887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45984.503388888887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45984.503388888887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45984.503388888887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45984.503388888887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45984.503388888887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45984.503388888887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45984.503388888887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45984.503388888887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45984.503388888887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45984.503388888887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45984.503388888887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45984.503388888887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45984.503388888887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45984.503388888887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45984.503388888887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45984.503388888887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45984.503388888887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45984.503388888887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45984.503388888887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45984.503388888887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45984.503388888887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45984.503388888887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45984.503388888887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45984.503388888887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45984.503388888887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45984.503388888887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45984.503388888887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45984.503388888887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45984.503388888887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45984.503388888887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45984.503388888887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45984.503388888887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45984.503388888887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45984.503388888887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45984.503388888887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45984.503388888887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45984.503388888887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45984.503388888887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45984.503388888887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45984.503388888887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45984.503388888887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45984.503388888887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45984.503388888887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45984.503388888887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45984.503388888887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45984.503388888887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45984.503388888887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45984.503388888887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45984.503388888887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45984.503388888887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45984.503388888887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45984.503388888887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45984.503388888887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45984.503388888887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45984.503388888887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45984.503388888887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45984.503388888887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45984.503388888887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45984.503388888887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45984.503388888887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45984.503388888887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45984.503388888887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45984.503388888887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45984.503388888887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45984.503388888887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45984.503388888887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45984.503388888887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45984.503388888887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45984.503388888887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45984.503388888887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45984.503388888887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45984.503388888887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45984.503388888887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45984.503388888887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45984.503388888887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45984.503388888887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45984.503388888887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45984.503388888887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45984.503388888887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45984.503388888887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45984.503388888887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45984.503388888887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45984.503388888887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45984.503388888887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45984.503388888887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45984.503388888887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45984.503388888887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45984.503388888887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45984.503388888887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45984.503388888887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45984.503388888887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45984.503388888887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45984.503388888887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45984.503388888887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45984.503388888887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45984.503388888887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45984.503388888887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45984.503388888887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45984.503388888887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45984.503388888887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45984.503388888887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45984.503388888887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45984.503388888887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45984.503388888887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45984.503388888887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45984.503388888887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45984.503388888887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45984.503388888887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45984.503388888887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45984.503388888887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45984.503388888887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45984.503388888887</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1"/>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39115</v>
      </c>
      <c r="B2" s="91" t="str">
        <f>IFERROR(VLOOKUP(D2,DB!A:K,11,0),"")</f>
        <v>R4</v>
      </c>
      <c r="C2" s="93">
        <v>1</v>
      </c>
      <c r="D2" s="91" t="s">
        <v>35092</v>
      </c>
      <c r="E2" s="94" t="s">
        <v>39021</v>
      </c>
      <c r="F2" s="95">
        <v>45703.480717592596</v>
      </c>
      <c r="G2" s="96">
        <f ca="1">IFERROR(NOW()-F2,"")</f>
        <v>281.0226711805517</v>
      </c>
      <c r="H2" s="95">
        <v>45703.474768518521</v>
      </c>
      <c r="I2" s="95" t="str">
        <f>IFERROR(VLOOKUP(D2,DB!A:F,6,0),"")</f>
        <v>SCECO</v>
      </c>
      <c r="J2" s="95" t="str">
        <f>IFERROR(VLOOKUP(D2,DB!A:G,7,0),"")</f>
        <v>Dead</v>
      </c>
      <c r="K2" s="97" t="s">
        <v>39116</v>
      </c>
      <c r="L2" s="91" t="str">
        <f>IFERROR(VLOOKUP(D2,DB!A:I,9,0),"")</f>
        <v>Latis</v>
      </c>
    </row>
    <row r="3" spans="1:16" ht="42.75" customHeight="1">
      <c r="A3" s="113" t="s">
        <v>39117</v>
      </c>
      <c r="B3" s="113" t="str">
        <f>IFERROR(VLOOKUP(D3,DB!A:K,11,0),"")</f>
        <v>R4</v>
      </c>
      <c r="C3" s="93">
        <v>1</v>
      </c>
      <c r="D3" s="91" t="s">
        <v>38804</v>
      </c>
      <c r="E3" s="94" t="s">
        <v>39021</v>
      </c>
      <c r="F3" s="95">
        <v>45984.493113425924</v>
      </c>
      <c r="G3" s="96">
        <f ca="1">IFERROR(NOW()-F3,"")</f>
        <v>1.0275347223796416E-2</v>
      </c>
      <c r="H3" s="95">
        <v>45983.94866898148</v>
      </c>
      <c r="I3" s="113" t="str">
        <f>IFERROR(VLOOKUP(D3,DB!A:F,6,0),"")</f>
        <v>Sceco</v>
      </c>
      <c r="J3" s="113" t="str">
        <f>IFERROR(VLOOKUP(D3,DB!A:G,7,0),"")</f>
        <v>In progress</v>
      </c>
      <c r="K3" s="97" t="s">
        <v>39118</v>
      </c>
      <c r="L3" s="91" t="str">
        <f>IFERROR(VLOOKUP(D3,DB!A:I,9,0),"")</f>
        <v>Latis</v>
      </c>
    </row>
    <row r="4" spans="1:16" ht="15" customHeight="1">
      <c r="A4" s="113" t="s">
        <v>39119</v>
      </c>
      <c r="B4" s="113" t="str">
        <f>IFERROR(VLOOKUP(D4,DB!A:K,11,0),"")</f>
        <v>R4</v>
      </c>
      <c r="C4" s="93">
        <v>2</v>
      </c>
      <c r="D4" s="91" t="s">
        <v>36675</v>
      </c>
      <c r="E4" s="94" t="s">
        <v>39021</v>
      </c>
      <c r="F4" s="95">
        <v>45984.382800925923</v>
      </c>
      <c r="G4" s="96">
        <f ca="1">IFERROR(NOW()-F4,"")</f>
        <v>0.12058784722466953</v>
      </c>
      <c r="H4" s="95">
        <v>45984.35125</v>
      </c>
      <c r="I4" s="113" t="str">
        <f>IFERROR(VLOOKUP(D4,DB!A:F,6,0),"")</f>
        <v>SCECO</v>
      </c>
      <c r="J4" s="113" t="str">
        <f>IFERROR(VLOOKUP(D4,DB!A:G,7,0),"")</f>
        <v>Vandalized</v>
      </c>
      <c r="K4" s="97" t="s">
        <v>39120</v>
      </c>
      <c r="L4" s="91" t="str">
        <f>IFERROR(VLOOKUP(D4,DB!A:I,9,0),"")</f>
        <v>Latis</v>
      </c>
    </row>
    <row r="5" spans="1:16" ht="15" customHeight="1">
      <c r="A5" s="113" t="s">
        <v>39121</v>
      </c>
      <c r="B5" s="113" t="str">
        <f>IFERROR(VLOOKUP(D5,DB!A:K,11,0),"")</f>
        <v>R4</v>
      </c>
      <c r="C5" s="93">
        <v>1</v>
      </c>
      <c r="D5" s="91" t="s">
        <v>35135</v>
      </c>
      <c r="E5" s="94" t="s">
        <v>39021</v>
      </c>
      <c r="F5" s="95">
        <v>45984.495081018518</v>
      </c>
      <c r="G5" s="96">
        <f t="shared" ref="G5:G55" ca="1" si="0">IFERROR(NOW()-F5,"")</f>
        <v>8.30775462964084E-3</v>
      </c>
      <c r="H5" s="95">
        <v>45984.45480324074</v>
      </c>
      <c r="I5" s="113" t="str">
        <f>IFERROR(VLOOKUP(D5,DB!A:F,6,0),"")</f>
        <v>SCECO</v>
      </c>
      <c r="J5" s="113" t="str">
        <f>IFERROR(VLOOKUP(D5,DB!A:G,7,0),"")</f>
        <v>Dead</v>
      </c>
      <c r="K5" s="97" t="s">
        <v>39122</v>
      </c>
      <c r="L5" s="91" t="str">
        <f>IFERROR(VLOOKUP(D5,DB!A:I,9,0),"")</f>
        <v>Latis</v>
      </c>
    </row>
    <row r="6" spans="1:16" ht="15" customHeight="1">
      <c r="A6" s="113" t="s">
        <v>39123</v>
      </c>
      <c r="B6" s="113" t="str">
        <f>IFERROR(VLOOKUP(D6,DB!A:K,11,0),"")</f>
        <v>R4</v>
      </c>
      <c r="C6" s="93">
        <v>2</v>
      </c>
      <c r="D6" s="91" t="s">
        <v>34889</v>
      </c>
      <c r="E6" s="94" t="s">
        <v>39021</v>
      </c>
      <c r="F6" s="95">
        <v>45984.496261574073</v>
      </c>
      <c r="G6" s="96">
        <f t="shared" ca="1" si="0"/>
        <v>7.1271990746026859E-3</v>
      </c>
      <c r="H6" s="95">
        <v>45984.484456018516</v>
      </c>
      <c r="I6" s="113" t="str">
        <f>IFERROR(VLOOKUP(D6,DB!A:F,6,0),"")</f>
        <v>SCECO</v>
      </c>
      <c r="J6" s="113" t="str">
        <f>IFERROR(VLOOKUP(D6,DB!A:G,7,0),"")</f>
        <v>Vandalized</v>
      </c>
      <c r="K6" s="97" t="s">
        <v>39124</v>
      </c>
      <c r="L6" s="91" t="str">
        <f>IFERROR(VLOOKUP(D6,DB!A:I,9,0),"")</f>
        <v>Latis</v>
      </c>
    </row>
    <row r="7" spans="1:16" ht="15" customHeight="1">
      <c r="A7" s="113" t="s">
        <v>39125</v>
      </c>
      <c r="B7" s="113" t="str">
        <f>IFERROR(VLOOKUP(D7,DB!A:K,11,0),"")</f>
        <v>R4</v>
      </c>
      <c r="C7" s="93">
        <v>1</v>
      </c>
      <c r="D7" s="91" t="s">
        <v>36368</v>
      </c>
      <c r="E7" s="94" t="s">
        <v>39021</v>
      </c>
      <c r="F7" s="95">
        <v>45984.498935185184</v>
      </c>
      <c r="G7" s="96">
        <f t="shared" ca="1" si="0"/>
        <v>4.4535879642353393E-3</v>
      </c>
      <c r="H7" s="95">
        <v>45984.492685185185</v>
      </c>
      <c r="I7" s="113" t="str">
        <f>IFERROR(VLOOKUP(D7,DB!A:F,6,0),"")</f>
        <v>SCECO</v>
      </c>
      <c r="J7" s="113">
        <f>IFERROR(VLOOKUP(D7,DB!A:G,7,0),"")</f>
        <v>0</v>
      </c>
      <c r="K7" s="97" t="s">
        <v>39126</v>
      </c>
      <c r="L7" s="91" t="str">
        <f>IFERROR(VLOOKUP(D7,DB!A:I,9,0),"")</f>
        <v>Latis</v>
      </c>
    </row>
    <row r="8" spans="1:16" ht="15" customHeight="1">
      <c r="A8" s="113"/>
      <c r="B8" s="113" t="str">
        <f>IFERROR(VLOOKUP(D8,DB!A:K,11,0),"")</f>
        <v/>
      </c>
      <c r="C8" s="93"/>
      <c r="D8" s="91"/>
      <c r="E8" s="94"/>
      <c r="F8" s="95"/>
      <c r="G8" s="96">
        <f t="shared" ca="1" si="0"/>
        <v>45984.503388773148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45984.503388773148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45984.503388773148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45984.503388773148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45984.503388773148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45984.503388773148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45984.503388773148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45984.503388773148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45984.503388773148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45984.503388773148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45984.503388773148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45984.503388773148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45984.503388773148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45984.503388773148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45984.503388773148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45984.503388773148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45984.503388773148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45984.503388773148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45984.503388773148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45984.503388773148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45984.503388773148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45984.503388773148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45984.503388773148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45984.503388773148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45984.503388773148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45984.503388773148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45984.503388773148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45984.503388773148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45984.503388773148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45984.503388773148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45984.503388773148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45984.503388773148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45984.503388773148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45984.503388773148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45984.503388773148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45984.503388773148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45984.503388773148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45984.503388773148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45984.503388773148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45984.503388773148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45984.503388773148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45984.503388773148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45984.503388773148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45984.503388773148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45984.503388773148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45984.503388773148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45984.503388773148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45984.503388773148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ref="G56:G119" ca="1" si="1">IFERROR(NOW()-F56,"")</f>
        <v>45984.503388773148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45984.503388773148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45984.503388773148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45984.503388773148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45984.503388773148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45984.503388773148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45984.503388773148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45984.503388773148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45984.503388773148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45984.503388773148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45984.503388773148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45984.503388773148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45984.503388773148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45984.503388773148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45984.503388773148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45984.503388773148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45984.503388773148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45984.503388773148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45984.503388773148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45984.503388773148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45984.503388773148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45984.503388773148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45984.503388773148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45984.503388773148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45984.503388773148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45984.503388773148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45984.503388773148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45984.503388773148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45984.503388773148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45984.503388773148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45984.503388773148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45984.503388773148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45984.503388773148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45984.503388773148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45984.503388773148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45984.503388773148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45984.503388773148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45984.503388773148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45984.503388773148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45984.503388773148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45984.503388773148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45984.503388773148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45984.503388773148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45984.503388773148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45984.503388773148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45984.503388773148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45984.503388773148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45984.503388773148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45984.503388773148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45984.503388773148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45984.503388773148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45984.503388773148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45984.503388773148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45984.503388773148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45984.503388773148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45984.503388773148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45984.503388773148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45984.503388773148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45984.503388773148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45984.503388773148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45984.503388773148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45984.503388773148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45984.503388773148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45984.503388773148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ref="G120:G183" ca="1" si="2">IFERROR(NOW()-F120,"")</f>
        <v>45984.503388773148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45984.503388773148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45984.503388773148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45984.503388773148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45984.503388773148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45984.503388773148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45984.503388773148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45984.503388773148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45984.503388773148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45984.503388773148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45984.503388773148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45984.503388773148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45984.503388773148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45984.503388773148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45984.503388773148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45984.503388773148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45984.503388773148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45984.503388773148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45984.503388773148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45984.503388773148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45984.503388773148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45984.503388773148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45984.503388773148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45984.503388773148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45984.503388773148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45984.503388773148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45984.503388773148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45984.503388773148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45984.503388773148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45984.503388773148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45984.503388773148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45984.503388773148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45984.503388773148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45984.503388773148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45984.503388773148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45984.503388773148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45984.503388773148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45984.503388773148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45984.503388773148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45984.503388773148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45984.503388773148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45984.503388773148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45984.503388773148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45984.503388773148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45984.503388773148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45984.503388773148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45984.503388773148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45984.503388773148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45984.503388773148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45984.503388773148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45984.503388773148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45984.503388773148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45984.503388773148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45984.503388773148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45984.503388773148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45984.503388773148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45984.503388773148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45984.503388773148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45984.503388773148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45984.503388773148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45984.503388773148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45984.503388773148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45984.503388773148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45984.503388773148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ref="G184:G247" ca="1" si="3">IFERROR(NOW()-F184,"")</f>
        <v>45984.503388773148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45984.503388773148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45984.503388773148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45984.503388773148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45984.503388773148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45984.503388773148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45984.503388773148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45984.503388773148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45984.503388773148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45984.503388773148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45984.503388773148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45984.503388773148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45984.503388773148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45984.503388773148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45984.503388773148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45984.503388773148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45984.503388773148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45984.503388773148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45984.503388773148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45984.503388773148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45984.503388773148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45984.503388773148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45984.503388773148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45984.503388773148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45984.503388773148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45984.503388773148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45984.503388773148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45984.503388773148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45984.503388773148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45984.503388773148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45984.503388773148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45984.503388773148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45984.503388773148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45984.503388773148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45984.503388773148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45984.503388773148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45984.503388773148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45984.503388773148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45984.503388773148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45984.503388773148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45984.503388773148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45984.503388773148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45984.503388773148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45984.503388773148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45984.503388773148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45984.503388773148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45984.503388773148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45984.503388773148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45984.503388773148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45984.503388773148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45984.503388773148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45984.503388773148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45984.503388773148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45984.503388773148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45984.503388773148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45984.503388773148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45984.503388773148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45984.503388773148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45984.503388773148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45984.503388773148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45984.503388773148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45984.503388773148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45984.503388773148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45984.503388773148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ref="G248:G311" ca="1" si="4">IFERROR(NOW()-F248,"")</f>
        <v>45984.503388773148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45984.503388773148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45984.503388773148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45984.503388773148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45984.503388773148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45984.503388773148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45984.503388773148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45984.503388773148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45984.503388773148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45984.503388773148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45984.503388773148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45984.503388773148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45984.503388773148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45984.503388773148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45984.503388773148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45984.503388773148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45984.503388773148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45984.503388773148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45984.503388773148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45984.503388773148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45984.503388773148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45984.503388773148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45984.503388773148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45984.503388773148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45984.503388773148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45984.503388773148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45984.503388773148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45984.503388773148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45984.503388773148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45984.503388773148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45984.503388773148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45984.503388773148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45984.503388773148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45984.503388773148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45984.503388773148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45984.503388773148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45984.503388773148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45984.503388773148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45984.503388773148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45984.503388773148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45984.503388773148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45984.503388773148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45984.503388773148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45984.503388773148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45984.503388773148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45984.503388773148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45984.503388773148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45984.503388773148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45984.503388773148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45984.503388773148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45984.503388773148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45984.503388773148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45984.503388773148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45984.503388773148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45984.503388773148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45984.503388773148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45984.503388773148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45984.503388773148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45984.503388773148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45984.503388773148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45984.503388773148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45984.503388773148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45984.503388773148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45984.503388773148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ref="G312:G375" ca="1" si="5">IFERROR(NOW()-F312,"")</f>
        <v>45984.503388773148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45984.503388773148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45984.503388773148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45984.503388773148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45984.503388773148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45984.503388773148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45984.503388773148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45984.503388773148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45984.503388773148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45984.503388773148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45984.503388773148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45984.503388773148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45984.503388773148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45984.503388773148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45984.503388773148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45984.503388773148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45984.503388773148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45984.503388773148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45984.503388773148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45984.503388773148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45984.503388773148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45984.503388773148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45984.503388773148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45984.503388773148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45984.503388773148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45984.503388773148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45984.503388773148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45984.503388773148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45984.503388773148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45984.503388773148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45984.503388773148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45984.503388773148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45984.503388773148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45984.503388773148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45984.503388773148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45984.503388773148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45984.503388773148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45984.503388773148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45984.503388773148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45984.503388773148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45984.503388773148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45984.503388773148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45984.503388773148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45984.503388773148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45984.503388773148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45984.503388773148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45984.503388773148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45984.503388773148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45984.503388773148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45984.503388773148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45984.503388773148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45984.503388773148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45984.503388773148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45984.503388773148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45984.503388773148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45984.503388773148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45984.503388773148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45984.503388773148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45984.503388773148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45984.503388773148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45984.503388773148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45984.503388773148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45984.503388773148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45984.503388773148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ref="G376:G421" ca="1" si="6">IFERROR(NOW()-F376,"")</f>
        <v>45984.503388773148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45984.503388773148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45984.503388773148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45984.503388773148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45984.503388773148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45984.503388773148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45984.503388773148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45984.503388773148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45984.503388773148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45984.503388773148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45984.503388773148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45984.503388773148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45984.503388773148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45984.503388773148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45984.503388773148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45984.503388773148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45984.503388773148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45984.503388773148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45984.503388773148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45984.503388773148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45984.503388773148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45984.503388773148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45984.503388773148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45984.503388773148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45984.503388773148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45984.503388773148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45984.503388773148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45984.503388773148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45984.503388773148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45984.503388773148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45984.503388773148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45984.503388773148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45984.503388773148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45984.503388773148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45984.503388773148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45984.503388773148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45984.503388773148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45984.503388773148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45984.503388773148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45984.503388773148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45984.503388773148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45984.503388773148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45984.503388773148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45984.503388773148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45984.503388773148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45984.503388773148</v>
      </c>
      <c r="H421" s="95"/>
      <c r="I421" s="113" t="str">
        <f>IFERROR(VLOOKUP(D421,DB!A:F,6,0),"")</f>
        <v/>
      </c>
      <c r="J421" s="113" t="str">
        <f>IFERROR(VLOOKUP(D421,DB!A:G,7,0),"")</f>
        <v/>
      </c>
      <c r="K421" s="97"/>
      <c r="L421" s="91" t="str">
        <f>IFERROR(VLOOKUP(D421,DB!A:I,9,0),"")</f>
        <v/>
      </c>
    </row>
  </sheetData>
  <dataValidations count="2">
    <dataValidation allowBlank="1" showInputMessage="1" showErrorMessage="1" sqref="E1" xr:uid="{A4F81451-56CC-4543-9497-104C4E44EE4B}"/>
    <dataValidation type="list" allowBlank="1" showInputMessage="1" showErrorMessage="1" sqref="E2:E4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2"/>
  <sheetViews>
    <sheetView workbookViewId="0">
      <selection activeCell="K17" sqref="K1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39127</v>
      </c>
      <c r="B2" s="37" t="str">
        <f>IFERROR(VLOOKUP(D2,DB!A:K,11,0),"")</f>
        <v>R5</v>
      </c>
      <c r="C2" s="37">
        <v>3</v>
      </c>
      <c r="D2" s="106" t="s">
        <v>36011</v>
      </c>
      <c r="E2" s="37" t="s">
        <v>39021</v>
      </c>
      <c r="F2" s="38">
        <v>45891.832060185188</v>
      </c>
      <c r="G2" s="108">
        <f ca="1">IFERROR(NOW()-F2,"")</f>
        <v>92.671328587959579</v>
      </c>
      <c r="H2" s="38">
        <v>45891.790393518517</v>
      </c>
      <c r="I2" s="37" t="str">
        <f>IFERROR(VLOOKUP(D2,DB!A:F,6,0),"")</f>
        <v>Generator-SG</v>
      </c>
      <c r="J2" s="37" t="str">
        <f>IFERROR(VLOOKUP(D2,DB!A:G,7,0),"")</f>
        <v>Vandalized</v>
      </c>
      <c r="K2" s="37" t="s">
        <v>39128</v>
      </c>
      <c r="L2" s="37" t="str">
        <f>IFERROR(VLOOKUP(D2,DB!A:I,9,0),"")</f>
        <v>Latis</v>
      </c>
      <c r="M2" s="105"/>
    </row>
    <row r="3" spans="1:13" ht="30">
      <c r="A3" s="37" t="s">
        <v>39129</v>
      </c>
      <c r="B3" s="37" t="str">
        <f>IFERROR(VLOOKUP(D3,DB!A:K,11,0),"")</f>
        <v>R5</v>
      </c>
      <c r="C3" s="37">
        <v>1</v>
      </c>
      <c r="D3" s="37" t="s">
        <v>33268</v>
      </c>
      <c r="E3" s="37" t="s">
        <v>39103</v>
      </c>
      <c r="F3" s="38">
        <v>45926.188877314817</v>
      </c>
      <c r="G3" s="108">
        <f t="shared" ref="G3" ca="1" si="0">IFERROR(NOW()-F3,"")</f>
        <v>58.314511458331253</v>
      </c>
      <c r="H3" s="38">
        <v>45926.158159722225</v>
      </c>
      <c r="I3" s="37" t="str">
        <f>IFERROR(VLOOKUP(D3,DB!A:F,6,0),"")</f>
        <v>SCECO</v>
      </c>
      <c r="J3" s="37" t="str">
        <f>IFERROR(VLOOKUP(D3,DB!A:G,7,0),"")</f>
        <v>Good</v>
      </c>
      <c r="K3" s="37" t="s">
        <v>39130</v>
      </c>
      <c r="L3" s="37" t="str">
        <f>IFERROR(VLOOKUP(D3,DB!A:I,9,0),"")</f>
        <v>Latis</v>
      </c>
      <c r="M3" s="105"/>
    </row>
    <row r="4" spans="1:13" ht="48" customHeight="1">
      <c r="A4" s="109" t="s">
        <v>39131</v>
      </c>
      <c r="B4" s="109" t="str">
        <f>IFERROR(VLOOKUP(D4,DB!A:K,11,0),"")</f>
        <v>R5</v>
      </c>
      <c r="C4" s="109">
        <v>1</v>
      </c>
      <c r="D4" s="109" t="s">
        <v>34758</v>
      </c>
      <c r="E4" s="109" t="s">
        <v>39103</v>
      </c>
      <c r="F4" s="110">
        <v>45948.661111111112</v>
      </c>
      <c r="G4" s="111">
        <f t="shared" ref="G4" ca="1" si="1">IFERROR(NOW()-F4,"")</f>
        <v>35.842277662035485</v>
      </c>
      <c r="H4" s="110">
        <v>45948.661111111112</v>
      </c>
      <c r="I4" s="109" t="str">
        <f>IFERROR(VLOOKUP(D4,DB!A:F,6,0),"")</f>
        <v>SCECO</v>
      </c>
      <c r="J4" s="109" t="str">
        <f>IFERROR(VLOOKUP(D4,DB!A:G,7,0),"")</f>
        <v>Dead</v>
      </c>
      <c r="K4" s="109" t="s">
        <v>39132</v>
      </c>
      <c r="L4" s="109" t="str">
        <f>IFERROR(VLOOKUP(D4,DB!A:I,9,0),"")</f>
        <v>Latis</v>
      </c>
    </row>
    <row r="5" spans="1:13" s="105" customFormat="1">
      <c r="A5" s="109" t="s">
        <v>39133</v>
      </c>
      <c r="B5" s="109" t="str">
        <f>IFERROR(VLOOKUP(D5,DB!A:K,11,0),"")</f>
        <v>R5</v>
      </c>
      <c r="C5" s="109">
        <v>1</v>
      </c>
      <c r="D5" s="109" t="s">
        <v>33371</v>
      </c>
      <c r="E5" s="109" t="s">
        <v>39021</v>
      </c>
      <c r="F5" s="122">
        <v>45977.514803240738</v>
      </c>
      <c r="G5" s="111">
        <f ca="1">IFERROR(NOW()-F5,"")</f>
        <v>6.9885855324100703</v>
      </c>
      <c r="H5" s="122">
        <v>45977.468807870369</v>
      </c>
      <c r="I5" s="109" t="str">
        <f>IFERROR(VLOOKUP(D5,DB!A:F,6,0),"")</f>
        <v>SCECO</v>
      </c>
      <c r="J5" s="109" t="str">
        <f>IFERROR(VLOOKUP(D5,DB!A:G,7,0),"")</f>
        <v>Weak</v>
      </c>
      <c r="K5" s="109" t="s">
        <v>39134</v>
      </c>
      <c r="L5" s="109" t="str">
        <f>IFERROR(VLOOKUP(D5,DB!A:I,9,0),"")</f>
        <v>Latis</v>
      </c>
    </row>
    <row r="6" spans="1:13" ht="30.75">
      <c r="A6" s="109" t="s">
        <v>39135</v>
      </c>
      <c r="B6" s="109" t="str">
        <f>IFERROR(VLOOKUP(D6,DB!A:K,11,0),"")</f>
        <v>R5</v>
      </c>
      <c r="C6" s="109">
        <v>1</v>
      </c>
      <c r="D6" s="109" t="s">
        <v>36518</v>
      </c>
      <c r="E6" s="109" t="s">
        <v>39021</v>
      </c>
      <c r="F6" s="122">
        <v>45981.373298611114</v>
      </c>
      <c r="G6" s="111">
        <f ca="1">IFERROR(NOW()-F6,"")</f>
        <v>3.1300901620343211</v>
      </c>
      <c r="H6" s="122">
        <v>45981.360798611109</v>
      </c>
      <c r="I6" s="109" t="str">
        <f>IFERROR(VLOOKUP(D6,DB!A:F,6,0),"")</f>
        <v>SCECO</v>
      </c>
      <c r="J6" s="109" t="str">
        <f>IFERROR(VLOOKUP(D6,DB!A:G,7,0),"")</f>
        <v>Dead</v>
      </c>
      <c r="K6" s="109" t="s">
        <v>39136</v>
      </c>
      <c r="L6" s="109" t="str">
        <f>IFERROR(VLOOKUP(D6,DB!A:I,9,0),"")</f>
        <v>Latis</v>
      </c>
    </row>
    <row r="7" spans="1:13">
      <c r="A7" s="109"/>
      <c r="B7" s="109" t="str">
        <f>IFERROR(VLOOKUP(D7,DB!A:K,11,0),"")</f>
        <v/>
      </c>
      <c r="C7" s="109"/>
      <c r="D7" s="109"/>
      <c r="E7" s="109"/>
      <c r="F7" s="109"/>
      <c r="G7" s="111">
        <f ca="1">IFERROR(NOW()-F7,"")</f>
        <v>45984.503388773148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45984.503388773148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45984.503388773148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45984.503388773148</v>
      </c>
      <c r="H10" s="109"/>
      <c r="I10" s="109" t="str">
        <f>IFERROR(VLOOKUP(D10,DB!A:F,6,0),"")</f>
        <v/>
      </c>
      <c r="J10" s="109" t="str">
        <f>IFERROR(VLOOKUP(D10,DB!A:G,7,0),"")</f>
        <v/>
      </c>
      <c r="K10" s="109"/>
      <c r="L10" s="109" t="str">
        <f>IFERROR(VLOOKUP(D10,DB!A:I,9,0),"")</f>
        <v/>
      </c>
    </row>
    <row r="11" spans="1:13">
      <c r="A11" s="109"/>
      <c r="B11" s="109" t="str">
        <f>IFERROR(VLOOKUP(D11,DB!A:K,11,0),"")</f>
        <v/>
      </c>
      <c r="C11" s="109"/>
      <c r="D11" s="150"/>
      <c r="E11" s="109"/>
      <c r="F11" s="109"/>
      <c r="G11" s="111">
        <f ca="1">IFERROR(NOW()-F11,"")</f>
        <v>45984.503388773148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45984.503388773148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45984.503388773148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45984.503388773148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45984.503388773148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45984.503388773148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45984.503388773148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45984.503388773148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45984.503388773148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45984.503388773148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45984.503388773148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45984.503388773148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45984.503388773148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45984.503388773148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45984.503388773148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45984.503388773148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45984.503388773148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45984.503388773148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45984.503388773148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45984.503388773148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45984.503388773148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45984.503388773148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45984.503388773148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45984.503388773148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45984.503388773148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45984.503388773148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45984.503388773148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45984.503388773148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45984.503388773148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45984.503388773148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45984.503388773148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45984.503388773148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45984.503388773148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45984.503388773148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45984.503388773148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45984.503388773148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45984.503388773148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45984.503388773148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45984.503388773148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45984.503388773148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45984.503388773148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45984.503388773148</v>
      </c>
      <c r="H52" s="109"/>
      <c r="I52" s="109" t="str">
        <f>IFERROR(VLOOKUP(D52,DB!A:F,6,0),"")</f>
        <v/>
      </c>
      <c r="J52" s="109" t="str">
        <f>IFERROR(VLOOKUP(D52,DB!A:G,7,0),"")</f>
        <v/>
      </c>
      <c r="K52" s="109"/>
      <c r="L52" s="109" t="str">
        <f>IFERROR(VLOOKUP(D52,DB!A:I,9,0),"")</f>
        <v/>
      </c>
    </row>
    <row r="53" spans="1:12">
      <c r="A53" s="125"/>
      <c r="B53" s="125" t="str">
        <f>IFERROR(VLOOKUP(D53,DB!A:K,11,0),"")</f>
        <v/>
      </c>
      <c r="C53" s="125"/>
      <c r="D53" s="125"/>
      <c r="E53" s="125"/>
      <c r="F53" s="126"/>
      <c r="G53" s="111">
        <f ca="1">IFERROR(NOW()-F53,"")</f>
        <v>45984.503388773148</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45984.503388773148</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45984.503388773148</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45984.503388773148</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45984.503388773148</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45984.503388773148</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45984.503388773148</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45984.503388773148</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45984.503388773148</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45984.503388773148</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45984.503388773148</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45984.503388773148</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45984.503388773148</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45984.503388773148</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45984.503388773148</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45984.503388773148</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45984.503388773148</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45984.503388773148</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45984.503388773148</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45984.503388773148</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45984.503388773148</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45984.503388773148</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45984.503388773148</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45984.503388773148</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45984.503388773148</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45984.503388773148</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45984.503388773148</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45984.503388773148</v>
      </c>
      <c r="H80" s="126"/>
      <c r="I80" s="125" t="str">
        <f>IFERROR(VLOOKUP(D80,DB!A:F,6,0),"")</f>
        <v/>
      </c>
      <c r="J80" s="125" t="str">
        <f>IFERROR(VLOOKUP(D80,DB!A:G,7,0),"")</f>
        <v/>
      </c>
      <c r="K80" s="125"/>
      <c r="L80" s="125" t="str">
        <f>IFERROR(VLOOKUP(D80,DB!A:I,9,0),"")</f>
        <v/>
      </c>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
  <sheetViews>
    <sheetView tabSelected="1" workbookViewId="0">
      <selection activeCell="K8" sqref="K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39137</v>
      </c>
      <c r="B2" s="145" t="str">
        <f>IFERROR(VLOOKUP(D2,DB!A:K,11,0),"")</f>
        <v>R6</v>
      </c>
      <c r="C2" s="146">
        <v>1</v>
      </c>
      <c r="D2" s="145" t="s">
        <v>32420</v>
      </c>
      <c r="E2" s="109" t="s">
        <v>39103</v>
      </c>
      <c r="F2" s="147"/>
      <c r="G2" s="75"/>
      <c r="H2" s="147"/>
      <c r="I2" s="145" t="str">
        <f>IFERROR(VLOOKUP(D2,DB!A:F,6,0),"")</f>
        <v>SCECO</v>
      </c>
      <c r="J2" s="145" t="str">
        <f>IFERROR(VLOOKUP(D2,DB!A:G,7,0),"")</f>
        <v>Vandalized</v>
      </c>
      <c r="K2" s="148" t="s">
        <v>39138</v>
      </c>
      <c r="L2" s="149" t="str">
        <f>IFERROR(VLOOKUP(D2,DB!A:I,9,0),"")</f>
        <v>Latis</v>
      </c>
    </row>
    <row r="3" spans="1:16382" ht="31.5" customHeight="1">
      <c r="A3" s="144" t="s">
        <v>39137</v>
      </c>
      <c r="B3" s="145" t="str">
        <f>IFERROR(VLOOKUP(D3,DB!A:K,11,0),"")</f>
        <v>R6</v>
      </c>
      <c r="C3" s="146">
        <v>1</v>
      </c>
      <c r="D3" s="145" t="s">
        <v>35682</v>
      </c>
      <c r="E3" s="109" t="s">
        <v>39103</v>
      </c>
      <c r="F3" s="147"/>
      <c r="G3" s="75">
        <f t="shared" ref="G3" ca="1" si="0">IFERROR(NOW()-F3,"-")</f>
        <v>45984.503388773148</v>
      </c>
      <c r="H3" s="147"/>
      <c r="I3" s="145" t="str">
        <f>IFERROR(VLOOKUP(D3,DB!A:F,6,0),"")</f>
        <v>SCECO</v>
      </c>
      <c r="J3" s="145" t="str">
        <f>IFERROR(VLOOKUP(D3,DB!A:G,7,0),"")</f>
        <v>Dead</v>
      </c>
      <c r="K3" s="148" t="s">
        <v>39139</v>
      </c>
      <c r="L3" s="149" t="str">
        <f>IFERROR(VLOOKUP(D3,DB!A:I,9,0),"")</f>
        <v>Latis</v>
      </c>
    </row>
    <row r="4" spans="1:16382" ht="31.5" customHeight="1">
      <c r="A4" s="144" t="s">
        <v>39140</v>
      </c>
      <c r="B4" s="145" t="str">
        <f>IFERROR(VLOOKUP(D4,DB!A:K,11,0),"")</f>
        <v>R6</v>
      </c>
      <c r="C4" s="146">
        <v>8</v>
      </c>
      <c r="D4" s="145" t="s">
        <v>37358</v>
      </c>
      <c r="E4" s="109" t="s">
        <v>39103</v>
      </c>
      <c r="F4" s="147">
        <v>45984.472754629627</v>
      </c>
      <c r="G4" s="75">
        <f ca="1">IFERROR(NOW()-F4,"-")</f>
        <v>3.0634143520728685E-2</v>
      </c>
      <c r="H4" s="147">
        <v>45984.465370370373</v>
      </c>
      <c r="I4" s="145" t="str">
        <f>IFERROR(VLOOKUP(D4,DB!A:F,6,0),"")</f>
        <v>SCECO+STB</v>
      </c>
      <c r="J4" s="145" t="str">
        <f>IFERROR(VLOOKUP(D4,DB!A:G,7,0),"")</f>
        <v>Vandalized</v>
      </c>
      <c r="K4" s="148" t="s">
        <v>39141</v>
      </c>
      <c r="L4" s="149" t="str">
        <f>IFERROR(VLOOKUP(D4,DB!A:I,9,0),"")</f>
        <v>Latis</v>
      </c>
    </row>
    <row r="5" spans="1:16382" ht="31.5" customHeight="1">
      <c r="A5" s="144"/>
      <c r="B5" s="145" t="str">
        <f>IFERROR(VLOOKUP(D5,DB!A:K,11,0),"")</f>
        <v/>
      </c>
      <c r="C5" s="146"/>
      <c r="D5" s="145"/>
      <c r="E5" s="109"/>
      <c r="F5" s="147"/>
      <c r="G5" s="75">
        <f ca="1">IFERROR(NOW()-F5,"-")</f>
        <v>45984.503388773148</v>
      </c>
      <c r="H5" s="151"/>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45984.503388773148</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45984.503388773148</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45984.503388773148</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3"/>
      <c r="E9" s="109"/>
      <c r="F9" s="147"/>
      <c r="G9" s="75">
        <f ca="1">IFERROR(NOW()-F9,"-")</f>
        <v>45984.503388773148</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45984.503388773148</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45984.503388773148</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45984.503388773148</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45984.503388773148</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45984.503388773148</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45984.503388773148</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3"/>
      <c r="E16" s="109"/>
      <c r="F16" s="147"/>
      <c r="G16" s="75">
        <f ca="1">IFERROR(NOW()-F16,"-")</f>
        <v>45984.503388773148</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45984.503388773148</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45984.503388773148</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45984.503388773148</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45984.503388773148</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45984.503388773148</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45984.503388773148</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3"/>
      <c r="E23" s="109"/>
      <c r="F23" s="147"/>
      <c r="G23" s="75">
        <f ca="1">IFERROR(NOW()-F23,"-")</f>
        <v>45984.503388773148</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45984.503388773148</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45984.503388773148</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45984.503388773148</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45984.503388773148</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45984.503388773148</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45984.503388773148</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3"/>
      <c r="E30" s="109"/>
      <c r="F30" s="147"/>
      <c r="G30" s="75">
        <f ca="1">IFERROR(NOW()-F30,"-")</f>
        <v>45984.503388773148</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45984.503388773148</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45984.503388773148</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45984.503388773148</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45984.503388773148</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45984.503388773148</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45984.503388773148</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3"/>
      <c r="E37" s="109"/>
      <c r="F37" s="147"/>
      <c r="G37" s="75">
        <f ca="1">IFERROR(NOW()-F37,"-")</f>
        <v>45984.503388773148</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45984.503388773148</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45984.503388773148</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45984.503388773148</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45984.503388773148</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45984.503388773148</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45984.503388773148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3"/>
      <c r="E44" s="109"/>
      <c r="F44" s="147"/>
      <c r="G44" s="75">
        <f ca="1">IFERROR(NOW()-F44,"-")</f>
        <v>45984.503388773148</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45984.503388773148</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45984.503388773148</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45984.503388773148</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5"/>
      <c r="E48" s="109"/>
      <c r="F48" s="147"/>
      <c r="G48" s="75">
        <f ca="1">IFERROR(NOW()-F48,"-")</f>
        <v>45984.503388773148</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45984.503388773148</v>
      </c>
      <c r="H49" s="147"/>
      <c r="I49" s="145" t="str">
        <f>IFERROR(VLOOKUP(D49,DB!A:F,6,0),"")</f>
        <v/>
      </c>
      <c r="J49" s="145" t="str">
        <f>IFERROR(VLOOKUP(D49,DB!A:G,7,0),"")</f>
        <v/>
      </c>
      <c r="K49" s="148"/>
      <c r="L49" s="149" t="str">
        <f>IFERROR(VLOOKUP(D49,DB!A:I,9,0),"")</f>
        <v/>
      </c>
    </row>
  </sheetData>
  <dataValidations count="2">
    <dataValidation allowBlank="1" showInputMessage="1" showErrorMessage="1" sqref="E1" xr:uid="{9E1BC488-8814-4F8A-8DBE-742B3278AB71}"/>
    <dataValidation type="list" allowBlank="1" showInputMessage="1" showErrorMessage="1" sqref="E2:E4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2025-11-23T09:05:08Z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